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showInkAnnotation="0" autoCompressPictures="0"/>
  <bookViews>
    <workbookView xWindow="0" yWindow="540" windowWidth="26280" windowHeight="16035" activeTab="2"/>
  </bookViews>
  <sheets>
    <sheet name="Krycí list rozpočtu" sheetId="1" r:id="rId1"/>
    <sheet name="1.stavebni cast" sheetId="2" r:id="rId2"/>
    <sheet name="2.volejbalové hřiště" sheetId="3" r:id="rId3"/>
  </sheets>
  <externalReferences>
    <externalReference r:id="rId4"/>
  </externalReferences>
  <definedNames>
    <definedName name="_xlnm.Print_Titles" localSheetId="1">'1.stavebni cast'!$1:$12</definedName>
    <definedName name="_xlnm.Print_Titles" localSheetId="2">'2.volejbalové hřiště'!$1:$12</definedName>
    <definedName name="_xlnm.Print_Titles" localSheetId="0">'Krycí list rozpočtu'!$1:$3</definedName>
    <definedName name="_xlnm.Print_Area" localSheetId="1">'1.stavebni cast'!$A$1:$F$37</definedName>
    <definedName name="_xlnm.Print_Area" localSheetId="2">'2.volejbalové hřiště'!$A$1:$F$41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1" i="2"/>
  <c r="D16"/>
  <c r="F15"/>
  <c r="F16"/>
  <c r="F17"/>
  <c r="F20"/>
  <c r="F21"/>
  <c r="F24"/>
  <c r="F25"/>
  <c r="F26"/>
  <c r="F27"/>
  <c r="F28"/>
  <c r="F23"/>
  <c r="F22"/>
  <c r="D18"/>
  <c r="D19" s="1"/>
  <c r="F19" s="1"/>
  <c r="F18" l="1"/>
  <c r="F28" i="3" l="1"/>
  <c r="F25"/>
  <c r="F24"/>
  <c r="F8" i="2" l="1"/>
  <c r="F8" i="3"/>
  <c r="F39"/>
  <c r="F38"/>
  <c r="F35"/>
  <c r="F34"/>
  <c r="F33"/>
  <c r="F30"/>
  <c r="F29"/>
  <c r="F27"/>
  <c r="F26"/>
  <c r="F23"/>
  <c r="F22"/>
  <c r="F21"/>
  <c r="F20"/>
  <c r="F17"/>
  <c r="F16"/>
  <c r="B8"/>
  <c r="B6"/>
  <c r="B3"/>
  <c r="B2"/>
  <c r="F19" l="1"/>
  <c r="F15"/>
  <c r="F37"/>
  <c r="F32"/>
  <c r="E24" i="1" s="1"/>
  <c r="F41" i="3" l="1"/>
  <c r="F13"/>
  <c r="F14" i="2" l="1"/>
  <c r="F13" s="1"/>
  <c r="E22" i="1" s="1"/>
  <c r="F31" i="2"/>
  <c r="F32"/>
  <c r="F33"/>
  <c r="J28" i="1"/>
  <c r="B8" i="2"/>
  <c r="B6"/>
  <c r="B3"/>
  <c r="B2"/>
  <c r="R32" i="1"/>
  <c r="F30" i="2" l="1"/>
  <c r="F35" l="1"/>
  <c r="R27" i="1"/>
  <c r="R28" s="1"/>
  <c r="E28" l="1"/>
  <c r="R30" s="1"/>
  <c r="P33" s="1"/>
  <c r="R33" s="1"/>
  <c r="R34" s="1"/>
</calcChain>
</file>

<file path=xl/sharedStrings.xml><?xml version="1.0" encoding="utf-8"?>
<sst xmlns="http://schemas.openxmlformats.org/spreadsheetml/2006/main" count="222" uniqueCount="160">
  <si>
    <t>KRYCÍ LIST ROZPOČTU</t>
  </si>
  <si>
    <t>Název stavby</t>
  </si>
  <si>
    <t>JKSO</t>
  </si>
  <si>
    <t>Název objektu</t>
  </si>
  <si>
    <t>EČO</t>
  </si>
  <si>
    <t>Místo</t>
  </si>
  <si>
    <t>IČ</t>
  </si>
  <si>
    <t>DIČ</t>
  </si>
  <si>
    <t>Objednatel</t>
  </si>
  <si>
    <t>Projektant</t>
  </si>
  <si>
    <t>Zhotovitel</t>
  </si>
  <si>
    <t>Zpracoval</t>
  </si>
  <si>
    <t>Rozpočet číslo</t>
  </si>
  <si>
    <t>Dne</t>
  </si>
  <si>
    <t>CZ-CPV</t>
  </si>
  <si>
    <t>CZ-CPA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</si>
  <si>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</si>
  <si>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</si>
  <si>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</si>
  <si>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</si>
  <si>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</si>
  <si>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</si>
  <si>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</si>
  <si>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</si>
  <si>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</si>
  <si>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</si>
  <si>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</si>
  <si>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</si>
  <si>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</si>
  <si>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</si>
  <si>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</si>
  <si>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1</t>
  </si>
  <si>
    <t>HSV</t>
  </si>
  <si>
    <t>Dodávky</t>
  </si>
  <si>
    <t>8</t>
  </si>
  <si>
    <t>Práce přesčas</t>
  </si>
  <si>
    <t>13</t>
  </si>
  <si>
    <t xml:space="preserve">Zařízení staveniště   </t>
  </si>
  <si>
    <t>2</t>
  </si>
  <si>
    <t>Montáž</t>
  </si>
  <si>
    <t>9</t>
  </si>
  <si>
    <t>Bez pevné podl.</t>
  </si>
  <si>
    <t>14</t>
  </si>
  <si>
    <t xml:space="preserve">Projektové práce   </t>
  </si>
  <si>
    <t>3</t>
  </si>
  <si>
    <t>PSV</t>
  </si>
  <si>
    <t>10</t>
  </si>
  <si>
    <t>Kulturní památka</t>
  </si>
  <si>
    <t>15</t>
  </si>
  <si>
    <t xml:space="preserve">Územní vlivy   </t>
  </si>
  <si>
    <t>4</t>
  </si>
  <si>
    <t>11</t>
  </si>
  <si>
    <t>16</t>
  </si>
  <si>
    <t xml:space="preserve">Provozní vlivy   </t>
  </si>
  <si>
    <t>5</t>
  </si>
  <si>
    <t>"M"</t>
  </si>
  <si>
    <t>17</t>
  </si>
  <si>
    <t xml:space="preserve">Jiné VRN   </t>
  </si>
  <si>
    <t>6</t>
  </si>
  <si>
    <t>18</t>
  </si>
  <si>
    <t>VRN z rozpočtu</t>
  </si>
  <si>
    <t>7</t>
  </si>
  <si>
    <t>ZRN (ř. 1-6)</t>
  </si>
  <si>
    <t>12</t>
  </si>
  <si>
    <t>DN (ř. 8-11)</t>
  </si>
  <si>
    <t>19</t>
  </si>
  <si>
    <t>VRN (ř. 13-18)</t>
  </si>
  <si>
    <t>20</t>
  </si>
  <si>
    <t>HZS</t>
  </si>
  <si>
    <t>21</t>
  </si>
  <si>
    <t>Kompl. činnost</t>
  </si>
  <si>
    <t>22</t>
  </si>
  <si>
    <t>Ostatní náklady</t>
  </si>
  <si>
    <t>Projektant, Zhotovitel, Objednatel</t>
  </si>
  <si>
    <t>D</t>
  </si>
  <si>
    <t>Celkem bez DPH</t>
  </si>
  <si>
    <t>DPH</t>
  </si>
  <si>
    <t>%</t>
  </si>
  <si>
    <t>Základ daně</t>
  </si>
  <si>
    <t>DPH celkem</t>
  </si>
  <si>
    <t xml:space="preserve"> snížená</t>
  </si>
  <si>
    <t xml:space="preserve"> základní</t>
  </si>
  <si>
    <t>Cena s DPH</t>
  </si>
  <si>
    <t>E</t>
  </si>
  <si>
    <t>Přípočty a odpočty</t>
  </si>
  <si>
    <t>Dodá zadavatel</t>
  </si>
  <si>
    <t>Klouzavá doložka</t>
  </si>
  <si>
    <t>Zvýhodnění</t>
  </si>
  <si>
    <t>ROZPOČET S VÝKAZEM VÝMĚR</t>
  </si>
  <si>
    <t xml:space="preserve">Zhotovitel:   </t>
  </si>
  <si>
    <t>Č.</t>
  </si>
  <si>
    <t>Popis</t>
  </si>
  <si>
    <t>MJ</t>
  </si>
  <si>
    <t>Množství celkem</t>
  </si>
  <si>
    <t>Cena jednotková</t>
  </si>
  <si>
    <t>Cena celkem</t>
  </si>
  <si>
    <t>m2</t>
  </si>
  <si>
    <t>kpl</t>
  </si>
  <si>
    <t xml:space="preserve">Celkem   </t>
  </si>
  <si>
    <t>SK Aritma Praha 6</t>
  </si>
  <si>
    <t>CZ43002609</t>
  </si>
  <si>
    <t>SK Aritma Praha, z.s., Nad lávkou 672/5, Vokovice, 160 00 Praha</t>
  </si>
  <si>
    <t xml:space="preserve">Místo: </t>
  </si>
  <si>
    <t xml:space="preserve">Zpracoval: </t>
  </si>
  <si>
    <t xml:space="preserve">Datum:  </t>
  </si>
  <si>
    <t>Rekonstrukce střešního pláště</t>
  </si>
  <si>
    <t>Vedlejší náklady</t>
  </si>
  <si>
    <t>odpady</t>
  </si>
  <si>
    <t>doprava</t>
  </si>
  <si>
    <t>bm</t>
  </si>
  <si>
    <t>Stavba:</t>
  </si>
  <si>
    <t>Objekt:</t>
  </si>
  <si>
    <t>Objednatel:</t>
  </si>
  <si>
    <t>ks</t>
  </si>
  <si>
    <t>zdvihací mechanizace – vertikální doprava/plošina</t>
  </si>
  <si>
    <t>Část:</t>
  </si>
  <si>
    <t>SK Aritma Praha,z.s. - Rekonstrukce střechy sportovní haly a technického zázemí a rekonstrukce volejbalového hřiště</t>
  </si>
  <si>
    <t>Sportovní hala a technické zázemí, volejbalové hřiště</t>
  </si>
  <si>
    <t>Rekonstrukce střechy sportovní haly a technického zázemí</t>
  </si>
  <si>
    <t>Rekonstrukce volejbalového hřiště</t>
  </si>
  <si>
    <t>Zemní práce</t>
  </si>
  <si>
    <t xml:space="preserve">Odvoz na skládku, skládkovné </t>
  </si>
  <si>
    <t>m3</t>
  </si>
  <si>
    <t>Dodávka štěrku frakce 16/32  15cm pro podklad</t>
  </si>
  <si>
    <t>t</t>
  </si>
  <si>
    <t>Přerovnání podkladu,strojní rozvoz štěrku a rovnání,vyspádování..</t>
  </si>
  <si>
    <t xml:space="preserve">Obrubník BEST Parkan do betonového lože </t>
  </si>
  <si>
    <t>Beton - obrubníky,sloupy oploc,osvětlení,síť…</t>
  </si>
  <si>
    <t xml:space="preserve">Dodávka a instalace finálního povrchu vč.lepidel a lajnování </t>
  </si>
  <si>
    <t xml:space="preserve">Vybavení </t>
  </si>
  <si>
    <t>Volejbalové sloupky Fe-Zn</t>
  </si>
  <si>
    <t>sada</t>
  </si>
  <si>
    <t>Instalace sloupků vč.pouzder a betonu</t>
  </si>
  <si>
    <t>Volejbalová síť</t>
  </si>
  <si>
    <t>pol</t>
  </si>
  <si>
    <t xml:space="preserve">Dopravné-nákladní,strojů,materiálu </t>
  </si>
  <si>
    <t>Režijní dopravné a náklady,ubytování…..</t>
  </si>
  <si>
    <t>Odstranění a naložení staré antukové vrstvy cca 15cm vč. Chodníku</t>
  </si>
  <si>
    <t xml:space="preserve">Pozinkované sloupy výška 2 a 4m,lana,napínáky,vzpěry,pletivo, instalace... </t>
  </si>
  <si>
    <t>Spodní stavba, Povrchy, Betonová deska, Oplocení</t>
  </si>
  <si>
    <t>Sportovní podklad RECourt tl. 5cm</t>
  </si>
  <si>
    <t>Betonová deka chodník</t>
  </si>
  <si>
    <t>Strojní a ruční výroba podkladu RECourt</t>
  </si>
  <si>
    <t>ANTUKA pytlovaná</t>
  </si>
  <si>
    <t>Položení antukové desky 4 vrstvy</t>
  </si>
  <si>
    <t>Dodávka a montáž – mPVC folie PROTAN SE tl. 1,6 mm</t>
  </si>
  <si>
    <t>Dodávka a montáž – separační geotextílie 300 g/m2</t>
  </si>
  <si>
    <t>Montáž – sklepání falců na původní plech. krytině pultů střechy</t>
  </si>
  <si>
    <t>Dodávka a montáž – kotvení PVC folie v ploše - beton</t>
  </si>
  <si>
    <t>Dodávka a montáž – vytažení a ukončení izolace na atikách</t>
  </si>
  <si>
    <t>Dodávka a montáž – izolace žlabu + přechod izolace na pult + ukončení izolace na okraji pultu</t>
  </si>
  <si>
    <t>Dodávka a montáž – vytažení a ukončení iz. na svislé konstrukce (stěny)</t>
  </si>
  <si>
    <t>Dodávka a montáž – dešťový svod kruhový - Pz</t>
  </si>
  <si>
    <t>Dodávka a montáž – opracování trubního prostupu Ø do 100 mm</t>
  </si>
  <si>
    <t>Dodávka a montáž – komínek TOPWET - DN 50-125</t>
  </si>
  <si>
    <t>Dodávka a montáž – oprava stávajícího hromosvodu</t>
  </si>
  <si>
    <r>
      <rPr>
        <sz val="8"/>
        <rFont val="Tahoma"/>
        <family val="2"/>
      </rPr>
      <t xml:space="preserve">Dodávka a montáž – </t>
    </r>
    <r>
      <rPr>
        <b/>
        <sz val="8"/>
        <rFont val="Tahoma"/>
        <family val="2"/>
      </rPr>
      <t>SANAČNÍ vpust TOPWET - DN 100</t>
    </r>
  </si>
  <si>
    <r>
      <rPr>
        <sz val="8"/>
        <rFont val="Tahoma"/>
        <family val="2"/>
      </rPr>
      <t xml:space="preserve">Demontáž – </t>
    </r>
    <r>
      <rPr>
        <b/>
        <sz val="8"/>
        <rFont val="Tahoma"/>
        <family val="2"/>
      </rPr>
      <t>oplechování atik</t>
    </r>
  </si>
  <si>
    <r>
      <rPr>
        <sz val="8"/>
        <rFont val="Tahoma"/>
        <family val="2"/>
      </rPr>
      <t xml:space="preserve">Demontáž – </t>
    </r>
    <r>
      <rPr>
        <b/>
        <sz val="8"/>
        <rFont val="Tahoma"/>
        <family val="2"/>
      </rPr>
      <t>odvětrávací komínky</t>
    </r>
  </si>
  <si>
    <r>
      <rPr>
        <sz val="8"/>
        <rFont val="Tahoma"/>
        <family val="2"/>
      </rPr>
      <t xml:space="preserve">Montáž – </t>
    </r>
    <r>
      <rPr>
        <b/>
        <sz val="8"/>
        <rFont val="Tahoma"/>
        <family val="2"/>
      </rPr>
      <t>očištění a úprava asf.</t>
    </r>
  </si>
</sst>
</file>

<file path=xl/styles.xml><?xml version="1.0" encoding="utf-8"?>
<styleSheet xmlns="http://schemas.openxmlformats.org/spreadsheetml/2006/main">
  <numFmts count="5">
    <numFmt numFmtId="164" formatCode="###0;\-###0"/>
    <numFmt numFmtId="165" formatCode="0.00%;\-0.00%"/>
    <numFmt numFmtId="166" formatCode="###0.0;\-###0.0"/>
    <numFmt numFmtId="167" formatCode="#,##0.000;\-#,##0.000"/>
    <numFmt numFmtId="168" formatCode="mm\/yyyy;@"/>
  </numFmts>
  <fonts count="27">
    <font>
      <sz val="8"/>
      <name val="MS Sans Serif"/>
    </font>
    <font>
      <sz val="10"/>
      <name val="Arial"/>
      <family val="2"/>
    </font>
    <font>
      <sz val="10"/>
      <name val="Arial"/>
      <family val="2"/>
    </font>
    <font>
      <b/>
      <sz val="18"/>
      <color indexed="10"/>
      <name val="Arial CE"/>
    </font>
    <font>
      <sz val="8"/>
      <name val="Arial"/>
      <family val="2"/>
    </font>
    <font>
      <b/>
      <sz val="8"/>
      <name val="Arial CE"/>
    </font>
    <font>
      <sz val="8"/>
      <name val="Arial CE"/>
    </font>
    <font>
      <sz val="7"/>
      <name val="Arial"/>
      <family val="2"/>
    </font>
    <font>
      <sz val="7"/>
      <name val="Arial CE"/>
    </font>
    <font>
      <b/>
      <sz val="10"/>
      <name val="Arial"/>
      <family val="2"/>
    </font>
    <font>
      <sz val="10"/>
      <name val="Arial CE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 CE"/>
    </font>
    <font>
      <sz val="8"/>
      <name val="MS Sans Serif"/>
    </font>
    <font>
      <b/>
      <sz val="14"/>
      <name val="Arial CE"/>
    </font>
    <font>
      <b/>
      <sz val="9"/>
      <name val="Arial CE"/>
    </font>
    <font>
      <sz val="9"/>
      <name val="Arial CE"/>
    </font>
    <font>
      <b/>
      <sz val="11"/>
      <color indexed="18"/>
      <name val="Arial CE"/>
    </font>
    <font>
      <b/>
      <sz val="10"/>
      <color indexed="18"/>
      <name val="Arial CE"/>
    </font>
    <font>
      <b/>
      <sz val="11"/>
      <name val="Arial CE"/>
    </font>
    <font>
      <b/>
      <i/>
      <sz val="10"/>
      <name val="Arial"/>
      <family val="2"/>
    </font>
    <font>
      <b/>
      <i/>
      <sz val="11"/>
      <name val="Arial"/>
      <family val="2"/>
    </font>
    <font>
      <u/>
      <sz val="8"/>
      <color theme="10"/>
      <name val="MS Sans Serif"/>
    </font>
    <font>
      <u/>
      <sz val="8"/>
      <color theme="11"/>
      <name val="MS Sans Serif"/>
    </font>
    <font>
      <sz val="8"/>
      <name val="Tahoma"/>
      <family val="2"/>
    </font>
    <font>
      <b/>
      <sz val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5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</borders>
  <cellStyleXfs count="23">
    <xf numFmtId="0" fontId="0" fillId="0" borderId="0" applyAlignment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</cellStyleXfs>
  <cellXfs count="217">
    <xf numFmtId="0" fontId="0" fillId="0" borderId="0" xfId="0">
      <alignment vertical="top"/>
      <protection locked="0"/>
    </xf>
    <xf numFmtId="0" fontId="0" fillId="0" borderId="0" xfId="0" applyFont="1" applyAlignment="1">
      <alignment horizontal="left" vertical="top"/>
      <protection locked="0"/>
    </xf>
    <xf numFmtId="0" fontId="0" fillId="0" borderId="0" xfId="0" applyAlignment="1">
      <alignment horizontal="left" vertical="top"/>
      <protection locked="0"/>
    </xf>
    <xf numFmtId="0" fontId="1" fillId="0" borderId="1" xfId="0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left"/>
    </xf>
    <xf numFmtId="0" fontId="2" fillId="0" borderId="3" xfId="0" applyFont="1" applyBorder="1" applyAlignment="1" applyProtection="1">
      <alignment horizontal="left"/>
    </xf>
    <xf numFmtId="0" fontId="2" fillId="0" borderId="4" xfId="0" applyFont="1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2" fillId="0" borderId="5" xfId="0" applyFont="1" applyBorder="1" applyAlignment="1" applyProtection="1">
      <alignment horizontal="left"/>
    </xf>
    <xf numFmtId="0" fontId="2" fillId="0" borderId="6" xfId="0" applyFont="1" applyBorder="1" applyAlignment="1" applyProtection="1">
      <alignment horizontal="left"/>
    </xf>
    <xf numFmtId="0" fontId="2" fillId="0" borderId="7" xfId="0" applyFont="1" applyBorder="1" applyAlignment="1" applyProtection="1">
      <alignment horizontal="left"/>
    </xf>
    <xf numFmtId="0" fontId="2" fillId="0" borderId="8" xfId="0" applyFont="1" applyBorder="1" applyAlignment="1" applyProtection="1">
      <alignment horizontal="left"/>
    </xf>
    <xf numFmtId="0" fontId="4" fillId="0" borderId="9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6" fillId="0" borderId="12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6" fillId="0" borderId="11" xfId="0" applyFont="1" applyBorder="1" applyAlignment="1" applyProtection="1">
      <alignment horizontal="left" vertical="center"/>
    </xf>
    <xf numFmtId="0" fontId="6" fillId="0" borderId="15" xfId="0" applyFont="1" applyBorder="1" applyAlignment="1" applyProtection="1">
      <alignment horizontal="left" vertical="center"/>
    </xf>
    <xf numFmtId="0" fontId="4" fillId="0" borderId="16" xfId="0" applyFont="1" applyBorder="1" applyAlignment="1" applyProtection="1">
      <alignment horizontal="left" vertical="center"/>
    </xf>
    <xf numFmtId="0" fontId="6" fillId="0" borderId="17" xfId="0" applyFont="1" applyBorder="1" applyAlignment="1" applyProtection="1">
      <alignment horizontal="left" vertical="center"/>
    </xf>
    <xf numFmtId="0" fontId="4" fillId="0" borderId="18" xfId="0" applyFont="1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left" vertical="top"/>
    </xf>
    <xf numFmtId="0" fontId="4" fillId="0" borderId="0" xfId="0" applyFont="1" applyAlignment="1" applyProtection="1">
      <alignment horizontal="left" vertical="top"/>
    </xf>
    <xf numFmtId="0" fontId="6" fillId="0" borderId="0" xfId="0" applyFont="1" applyAlignment="1" applyProtection="1">
      <alignment horizontal="left" vertical="top"/>
    </xf>
    <xf numFmtId="0" fontId="4" fillId="0" borderId="14" xfId="0" applyFont="1" applyBorder="1" applyAlignment="1" applyProtection="1">
      <alignment horizontal="left" vertical="top"/>
    </xf>
    <xf numFmtId="0" fontId="6" fillId="0" borderId="0" xfId="0" applyFont="1" applyAlignment="1" applyProtection="1">
      <alignment horizontal="left" vertical="center"/>
    </xf>
    <xf numFmtId="0" fontId="7" fillId="0" borderId="13" xfId="0" applyFont="1" applyBorder="1" applyAlignment="1" applyProtection="1">
      <alignment horizontal="left" vertical="center"/>
    </xf>
    <xf numFmtId="0" fontId="6" fillId="0" borderId="19" xfId="0" applyFont="1" applyBorder="1" applyAlignment="1" applyProtection="1">
      <alignment horizontal="left" vertical="center"/>
    </xf>
    <xf numFmtId="0" fontId="8" fillId="0" borderId="16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left" vertical="center"/>
    </xf>
    <xf numFmtId="0" fontId="4" fillId="0" borderId="21" xfId="0" applyFont="1" applyBorder="1" applyAlignment="1" applyProtection="1">
      <alignment horizontal="left" vertical="center"/>
    </xf>
    <xf numFmtId="0" fontId="4" fillId="0" borderId="22" xfId="0" applyFont="1" applyBorder="1" applyAlignment="1" applyProtection="1">
      <alignment horizontal="left" vertical="center"/>
    </xf>
    <xf numFmtId="0" fontId="4" fillId="0" borderId="23" xfId="0" applyFont="1" applyBorder="1" applyAlignment="1" applyProtection="1">
      <alignment horizontal="left" vertical="center"/>
    </xf>
    <xf numFmtId="0" fontId="9" fillId="0" borderId="23" xfId="0" applyFont="1" applyBorder="1" applyAlignment="1" applyProtection="1">
      <alignment horizontal="left" vertical="center"/>
    </xf>
    <xf numFmtId="0" fontId="4" fillId="0" borderId="24" xfId="0" applyFont="1" applyBorder="1" applyAlignment="1" applyProtection="1">
      <alignment horizontal="left" vertical="center"/>
    </xf>
    <xf numFmtId="0" fontId="4" fillId="0" borderId="25" xfId="0" applyFont="1" applyBorder="1" applyAlignment="1" applyProtection="1">
      <alignment horizontal="left" vertical="center"/>
    </xf>
    <xf numFmtId="0" fontId="4" fillId="0" borderId="26" xfId="0" applyFont="1" applyBorder="1" applyAlignment="1" applyProtection="1">
      <alignment horizontal="left" vertical="center"/>
    </xf>
    <xf numFmtId="0" fontId="4" fillId="0" borderId="27" xfId="0" applyFont="1" applyBorder="1" applyAlignment="1" applyProtection="1">
      <alignment horizontal="left" vertical="center"/>
    </xf>
    <xf numFmtId="0" fontId="4" fillId="0" borderId="28" xfId="0" applyFont="1" applyBorder="1" applyAlignment="1" applyProtection="1">
      <alignment horizontal="left" vertical="center"/>
    </xf>
    <xf numFmtId="0" fontId="4" fillId="0" borderId="29" xfId="0" applyFont="1" applyBorder="1" applyAlignment="1" applyProtection="1">
      <alignment horizontal="left" vertical="center"/>
    </xf>
    <xf numFmtId="164" fontId="2" fillId="0" borderId="30" xfId="0" applyNumberFormat="1" applyFont="1" applyBorder="1" applyAlignment="1" applyProtection="1">
      <alignment horizontal="right" vertical="center"/>
    </xf>
    <xf numFmtId="164" fontId="2" fillId="0" borderId="31" xfId="0" applyNumberFormat="1" applyFont="1" applyBorder="1" applyAlignment="1" applyProtection="1">
      <alignment horizontal="right" vertical="center"/>
    </xf>
    <xf numFmtId="37" fontId="10" fillId="0" borderId="32" xfId="0" applyNumberFormat="1" applyFont="1" applyBorder="1" applyAlignment="1" applyProtection="1">
      <alignment horizontal="right" vertical="center"/>
    </xf>
    <xf numFmtId="39" fontId="10" fillId="0" borderId="33" xfId="0" applyNumberFormat="1" applyFont="1" applyBorder="1" applyAlignment="1" applyProtection="1">
      <alignment horizontal="right" vertical="center"/>
    </xf>
    <xf numFmtId="164" fontId="2" fillId="0" borderId="32" xfId="0" applyNumberFormat="1" applyFont="1" applyBorder="1" applyAlignment="1" applyProtection="1">
      <alignment horizontal="right" vertical="center"/>
    </xf>
    <xf numFmtId="164" fontId="2" fillId="0" borderId="33" xfId="0" applyNumberFormat="1" applyFont="1" applyBorder="1" applyAlignment="1" applyProtection="1">
      <alignment horizontal="right" vertical="center"/>
    </xf>
    <xf numFmtId="164" fontId="10" fillId="0" borderId="31" xfId="0" applyNumberFormat="1" applyFont="1" applyBorder="1" applyAlignment="1" applyProtection="1">
      <alignment horizontal="right" vertical="center"/>
    </xf>
    <xf numFmtId="37" fontId="10" fillId="0" borderId="7" xfId="0" applyNumberFormat="1" applyFont="1" applyBorder="1" applyAlignment="1" applyProtection="1">
      <alignment horizontal="right" vertical="center"/>
    </xf>
    <xf numFmtId="39" fontId="10" fillId="0" borderId="31" xfId="0" applyNumberFormat="1" applyFont="1" applyBorder="1" applyAlignment="1" applyProtection="1">
      <alignment horizontal="right" vertical="center"/>
    </xf>
    <xf numFmtId="164" fontId="2" fillId="0" borderId="34" xfId="0" applyNumberFormat="1" applyFont="1" applyBorder="1" applyAlignment="1" applyProtection="1">
      <alignment horizontal="right" vertical="center"/>
    </xf>
    <xf numFmtId="0" fontId="9" fillId="0" borderId="23" xfId="0" applyFont="1" applyBorder="1" applyAlignment="1" applyProtection="1">
      <alignment horizontal="left" vertical="center" wrapText="1"/>
    </xf>
    <xf numFmtId="0" fontId="11" fillId="0" borderId="25" xfId="0" applyFont="1" applyBorder="1" applyAlignment="1" applyProtection="1">
      <alignment horizontal="left" vertical="center"/>
    </xf>
    <xf numFmtId="0" fontId="11" fillId="0" borderId="27" xfId="0" applyFont="1" applyBorder="1" applyAlignment="1" applyProtection="1">
      <alignment horizontal="left" vertical="center"/>
    </xf>
    <xf numFmtId="0" fontId="9" fillId="0" borderId="28" xfId="0" applyFont="1" applyBorder="1" applyAlignment="1" applyProtection="1">
      <alignment horizontal="left" vertical="center"/>
    </xf>
    <xf numFmtId="0" fontId="9" fillId="0" borderId="26" xfId="0" applyFont="1" applyBorder="1" applyAlignment="1" applyProtection="1">
      <alignment horizontal="left" vertical="center"/>
    </xf>
    <xf numFmtId="0" fontId="9" fillId="0" borderId="29" xfId="0" applyFont="1" applyBorder="1" applyAlignment="1" applyProtection="1">
      <alignment horizontal="left" vertical="center"/>
    </xf>
    <xf numFmtId="0" fontId="9" fillId="0" borderId="27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4" fillId="0" borderId="35" xfId="0" applyFont="1" applyBorder="1" applyAlignment="1" applyProtection="1">
      <alignment horizontal="center" vertical="center"/>
    </xf>
    <xf numFmtId="0" fontId="12" fillId="0" borderId="36" xfId="0" applyFont="1" applyBorder="1" applyAlignment="1" applyProtection="1">
      <alignment horizontal="left" vertical="center"/>
    </xf>
    <xf numFmtId="0" fontId="4" fillId="0" borderId="37" xfId="0" applyFont="1" applyBorder="1" applyAlignment="1" applyProtection="1">
      <alignment horizontal="left" vertical="center"/>
    </xf>
    <xf numFmtId="0" fontId="4" fillId="0" borderId="38" xfId="0" applyFont="1" applyBorder="1" applyAlignment="1" applyProtection="1">
      <alignment horizontal="left" vertical="center"/>
    </xf>
    <xf numFmtId="39" fontId="10" fillId="0" borderId="39" xfId="0" applyNumberFormat="1" applyFont="1" applyBorder="1" applyAlignment="1" applyProtection="1">
      <alignment horizontal="right" vertical="center"/>
    </xf>
    <xf numFmtId="0" fontId="4" fillId="0" borderId="40" xfId="0" applyFont="1" applyBorder="1" applyAlignment="1" applyProtection="1">
      <alignment horizontal="left" vertical="center"/>
    </xf>
    <xf numFmtId="0" fontId="4" fillId="0" borderId="39" xfId="0" applyFont="1" applyBorder="1" applyAlignment="1" applyProtection="1">
      <alignment horizontal="left" vertical="center"/>
    </xf>
    <xf numFmtId="0" fontId="4" fillId="0" borderId="41" xfId="0" applyFont="1" applyBorder="1" applyAlignment="1" applyProtection="1">
      <alignment horizontal="left" vertical="center"/>
    </xf>
    <xf numFmtId="39" fontId="2" fillId="0" borderId="39" xfId="0" applyNumberFormat="1" applyFont="1" applyBorder="1" applyAlignment="1" applyProtection="1">
      <alignment horizontal="right" vertical="center"/>
    </xf>
    <xf numFmtId="164" fontId="2" fillId="0" borderId="42" xfId="0" applyNumberFormat="1" applyFont="1" applyBorder="1" applyAlignment="1" applyProtection="1">
      <alignment horizontal="right" vertical="center"/>
    </xf>
    <xf numFmtId="0" fontId="6" fillId="0" borderId="39" xfId="0" applyFont="1" applyBorder="1" applyAlignment="1" applyProtection="1">
      <alignment horizontal="left" vertical="center"/>
    </xf>
    <xf numFmtId="0" fontId="4" fillId="0" borderId="42" xfId="0" applyFont="1" applyBorder="1" applyAlignment="1" applyProtection="1">
      <alignment horizontal="left" vertical="center"/>
    </xf>
    <xf numFmtId="165" fontId="6" fillId="0" borderId="38" xfId="0" applyNumberFormat="1" applyFont="1" applyBorder="1" applyAlignment="1" applyProtection="1">
      <alignment horizontal="right" vertical="center"/>
    </xf>
    <xf numFmtId="0" fontId="4" fillId="0" borderId="43" xfId="0" applyFont="1" applyBorder="1" applyAlignment="1" applyProtection="1">
      <alignment horizontal="left" vertical="center"/>
    </xf>
    <xf numFmtId="0" fontId="4" fillId="0" borderId="44" xfId="0" applyFont="1" applyBorder="1" applyAlignment="1" applyProtection="1">
      <alignment horizontal="left" vertical="center"/>
    </xf>
    <xf numFmtId="0" fontId="4" fillId="0" borderId="45" xfId="0" applyFont="1" applyBorder="1" applyAlignment="1" applyProtection="1">
      <alignment horizontal="center" vertical="center"/>
    </xf>
    <xf numFmtId="37" fontId="2" fillId="0" borderId="39" xfId="0" applyNumberFormat="1" applyFont="1" applyBorder="1" applyAlignment="1" applyProtection="1">
      <alignment horizontal="right" vertical="center"/>
    </xf>
    <xf numFmtId="0" fontId="12" fillId="0" borderId="39" xfId="0" applyFont="1" applyBorder="1" applyAlignment="1" applyProtection="1">
      <alignment horizontal="left" vertical="center"/>
    </xf>
    <xf numFmtId="39" fontId="10" fillId="0" borderId="22" xfId="0" applyNumberFormat="1" applyFont="1" applyBorder="1" applyAlignment="1" applyProtection="1">
      <alignment horizontal="right" vertical="center"/>
    </xf>
    <xf numFmtId="37" fontId="2" fillId="0" borderId="22" xfId="0" applyNumberFormat="1" applyFont="1" applyBorder="1" applyAlignment="1" applyProtection="1">
      <alignment horizontal="right" vertical="center"/>
    </xf>
    <xf numFmtId="164" fontId="2" fillId="0" borderId="24" xfId="0" applyNumberFormat="1" applyFont="1" applyBorder="1" applyAlignment="1" applyProtection="1">
      <alignment horizontal="right" vertical="center"/>
    </xf>
    <xf numFmtId="0" fontId="4" fillId="0" borderId="46" xfId="0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left" vertical="center"/>
    </xf>
    <xf numFmtId="0" fontId="4" fillId="0" borderId="31" xfId="0" applyFont="1" applyBorder="1" applyAlignment="1" applyProtection="1">
      <alignment horizontal="left" vertical="center"/>
    </xf>
    <xf numFmtId="0" fontId="4" fillId="0" borderId="32" xfId="0" applyFont="1" applyBorder="1" applyAlignment="1" applyProtection="1">
      <alignment horizontal="left" vertical="center"/>
    </xf>
    <xf numFmtId="39" fontId="10" fillId="0" borderId="47" xfId="0" applyNumberFormat="1" applyFont="1" applyBorder="1" applyAlignment="1" applyProtection="1">
      <alignment horizontal="right" vertical="center"/>
    </xf>
    <xf numFmtId="0" fontId="4" fillId="0" borderId="8" xfId="0" applyFont="1" applyBorder="1" applyAlignment="1" applyProtection="1">
      <alignment horizontal="left" vertical="center"/>
    </xf>
    <xf numFmtId="39" fontId="10" fillId="0" borderId="23" xfId="0" applyNumberFormat="1" applyFont="1" applyBorder="1" applyAlignment="1" applyProtection="1">
      <alignment horizontal="right" vertical="center"/>
    </xf>
    <xf numFmtId="164" fontId="10" fillId="0" borderId="7" xfId="0" applyNumberFormat="1" applyFont="1" applyBorder="1" applyAlignment="1" applyProtection="1">
      <alignment horizontal="right" vertical="center"/>
    </xf>
    <xf numFmtId="0" fontId="4" fillId="0" borderId="48" xfId="0" applyFont="1" applyBorder="1" applyAlignment="1" applyProtection="1">
      <alignment horizontal="left" vertical="top"/>
    </xf>
    <xf numFmtId="0" fontId="12" fillId="0" borderId="44" xfId="0" applyFont="1" applyBorder="1" applyAlignment="1" applyProtection="1">
      <alignment horizontal="left" vertical="center"/>
    </xf>
    <xf numFmtId="0" fontId="9" fillId="0" borderId="49" xfId="0" applyFont="1" applyBorder="1" applyAlignment="1" applyProtection="1">
      <alignment horizontal="left" vertical="center"/>
    </xf>
    <xf numFmtId="0" fontId="4" fillId="0" borderId="49" xfId="0" applyFont="1" applyBorder="1" applyAlignment="1" applyProtection="1">
      <alignment horizontal="left" vertical="top"/>
    </xf>
    <xf numFmtId="0" fontId="13" fillId="0" borderId="27" xfId="0" applyFont="1" applyBorder="1" applyAlignment="1" applyProtection="1">
      <alignment horizontal="left" vertical="center"/>
    </xf>
    <xf numFmtId="0" fontId="6" fillId="0" borderId="26" xfId="0" applyFont="1" applyBorder="1" applyAlignment="1" applyProtection="1">
      <alignment horizontal="left" vertical="center"/>
    </xf>
    <xf numFmtId="39" fontId="13" fillId="0" borderId="26" xfId="0" applyNumberFormat="1" applyFont="1" applyBorder="1" applyAlignment="1" applyProtection="1">
      <alignment horizontal="right" vertical="center"/>
    </xf>
    <xf numFmtId="0" fontId="4" fillId="0" borderId="29" xfId="0" applyFont="1" applyBorder="1" applyAlignment="1" applyProtection="1">
      <alignment horizontal="left" vertical="top"/>
    </xf>
    <xf numFmtId="0" fontId="4" fillId="0" borderId="4" xfId="0" applyFont="1" applyBorder="1" applyAlignment="1" applyProtection="1">
      <alignment horizontal="left" vertical="top"/>
    </xf>
    <xf numFmtId="0" fontId="5" fillId="0" borderId="47" xfId="0" applyFont="1" applyBorder="1" applyAlignment="1" applyProtection="1">
      <alignment horizontal="left" vertical="center"/>
    </xf>
    <xf numFmtId="0" fontId="6" fillId="0" borderId="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right" vertical="center"/>
    </xf>
    <xf numFmtId="0" fontId="4" fillId="0" borderId="5" xfId="0" applyFont="1" applyBorder="1" applyAlignment="1" applyProtection="1">
      <alignment horizontal="left" vertical="top"/>
    </xf>
    <xf numFmtId="0" fontId="0" fillId="0" borderId="11" xfId="0" applyFont="1" applyBorder="1" applyAlignment="1">
      <alignment horizontal="left" vertical="top"/>
      <protection locked="0"/>
    </xf>
    <xf numFmtId="0" fontId="0" fillId="0" borderId="4" xfId="0" applyFont="1" applyBorder="1" applyAlignment="1">
      <alignment horizontal="left" vertical="top"/>
      <protection locked="0"/>
    </xf>
    <xf numFmtId="0" fontId="6" fillId="0" borderId="36" xfId="0" applyFont="1" applyBorder="1" applyAlignment="1">
      <alignment horizontal="left" vertical="center"/>
      <protection locked="0"/>
    </xf>
    <xf numFmtId="2" fontId="6" fillId="0" borderId="50" xfId="0" applyNumberFormat="1" applyFont="1" applyBorder="1" applyAlignment="1">
      <alignment horizontal="center" vertical="center"/>
      <protection locked="0"/>
    </xf>
    <xf numFmtId="166" fontId="6" fillId="0" borderId="50" xfId="0" applyNumberFormat="1" applyFont="1" applyBorder="1" applyAlignment="1">
      <alignment horizontal="right" vertical="center"/>
      <protection locked="0"/>
    </xf>
    <xf numFmtId="39" fontId="6" fillId="0" borderId="50" xfId="0" applyNumberFormat="1" applyFont="1" applyBorder="1" applyAlignment="1">
      <alignment horizontal="right" vertical="center"/>
      <protection locked="0"/>
    </xf>
    <xf numFmtId="0" fontId="0" fillId="0" borderId="51" xfId="0" applyFont="1" applyBorder="1" applyAlignment="1">
      <alignment horizontal="left" vertical="top"/>
      <protection locked="0"/>
    </xf>
    <xf numFmtId="0" fontId="6" fillId="0" borderId="43" xfId="0" applyFont="1" applyBorder="1" applyAlignment="1">
      <alignment horizontal="left" vertical="center"/>
      <protection locked="0"/>
    </xf>
    <xf numFmtId="2" fontId="6" fillId="0" borderId="49" xfId="0" applyNumberFormat="1" applyFont="1" applyBorder="1" applyAlignment="1">
      <alignment horizontal="center" vertical="center"/>
      <protection locked="0"/>
    </xf>
    <xf numFmtId="166" fontId="6" fillId="0" borderId="49" xfId="0" applyNumberFormat="1" applyFont="1" applyBorder="1" applyAlignment="1">
      <alignment horizontal="right" vertical="center"/>
      <protection locked="0"/>
    </xf>
    <xf numFmtId="0" fontId="0" fillId="0" borderId="52" xfId="0" applyFont="1" applyBorder="1" applyAlignment="1">
      <alignment horizontal="left" vertical="top"/>
      <protection locked="0"/>
    </xf>
    <xf numFmtId="0" fontId="0" fillId="0" borderId="6" xfId="0" applyFont="1" applyBorder="1" applyAlignment="1">
      <alignment horizontal="left" vertical="top"/>
      <protection locked="0"/>
    </xf>
    <xf numFmtId="0" fontId="13" fillId="0" borderId="31" xfId="0" applyFont="1" applyBorder="1" applyAlignment="1">
      <alignment horizontal="left" vertical="center"/>
      <protection locked="0"/>
    </xf>
    <xf numFmtId="2" fontId="6" fillId="0" borderId="31" xfId="0" applyNumberFormat="1" applyFont="1" applyBorder="1" applyAlignment="1">
      <alignment horizontal="right" vertical="center"/>
      <protection locked="0"/>
    </xf>
    <xf numFmtId="166" fontId="6" fillId="0" borderId="31" xfId="0" applyNumberFormat="1" applyFont="1" applyBorder="1" applyAlignment="1">
      <alignment horizontal="right" vertical="center"/>
      <protection locked="0"/>
    </xf>
    <xf numFmtId="2" fontId="6" fillId="0" borderId="31" xfId="0" applyNumberFormat="1" applyFont="1" applyBorder="1" applyAlignment="1">
      <alignment horizontal="left" vertical="center"/>
      <protection locked="0"/>
    </xf>
    <xf numFmtId="39" fontId="13" fillId="0" borderId="31" xfId="0" applyNumberFormat="1" applyFont="1" applyBorder="1" applyAlignment="1">
      <alignment horizontal="right" vertical="center"/>
      <protection locked="0"/>
    </xf>
    <xf numFmtId="0" fontId="0" fillId="0" borderId="34" xfId="0" applyFont="1" applyBorder="1" applyAlignment="1">
      <alignment horizontal="left" vertical="top"/>
      <protection locked="0"/>
    </xf>
    <xf numFmtId="0" fontId="11" fillId="0" borderId="25" xfId="0" applyFont="1" applyBorder="1" applyAlignment="1">
      <alignment horizontal="left" vertical="center"/>
      <protection locked="0"/>
    </xf>
    <xf numFmtId="0" fontId="4" fillId="0" borderId="26" xfId="0" applyFont="1" applyBorder="1" applyAlignment="1">
      <alignment horizontal="left" vertical="top"/>
      <protection locked="0"/>
    </xf>
    <xf numFmtId="0" fontId="9" fillId="0" borderId="28" xfId="0" applyFont="1" applyBorder="1" applyAlignment="1">
      <alignment horizontal="left" vertical="center"/>
      <protection locked="0"/>
    </xf>
    <xf numFmtId="166" fontId="4" fillId="0" borderId="26" xfId="0" applyNumberFormat="1" applyFont="1" applyBorder="1" applyAlignment="1">
      <alignment horizontal="right" vertical="center"/>
      <protection locked="0"/>
    </xf>
    <xf numFmtId="0" fontId="0" fillId="0" borderId="29" xfId="0" applyFont="1" applyBorder="1" applyAlignment="1">
      <alignment horizontal="left" vertical="top"/>
      <protection locked="0"/>
    </xf>
    <xf numFmtId="0" fontId="4" fillId="0" borderId="4" xfId="0" applyFont="1" applyBorder="1" applyAlignment="1">
      <alignment horizontal="left" vertical="top"/>
      <protection locked="0"/>
    </xf>
    <xf numFmtId="0" fontId="4" fillId="0" borderId="43" xfId="0" applyFont="1" applyBorder="1" applyAlignment="1">
      <alignment horizontal="left"/>
      <protection locked="0"/>
    </xf>
    <xf numFmtId="0" fontId="4" fillId="0" borderId="49" xfId="0" applyFont="1" applyBorder="1" applyAlignment="1">
      <alignment horizontal="left" vertical="top"/>
      <protection locked="0"/>
    </xf>
    <xf numFmtId="39" fontId="2" fillId="0" borderId="43" xfId="0" applyNumberFormat="1" applyFont="1" applyBorder="1" applyAlignment="1">
      <alignment horizontal="right" vertical="center"/>
      <protection locked="0"/>
    </xf>
    <xf numFmtId="0" fontId="0" fillId="0" borderId="5" xfId="0" applyFont="1" applyBorder="1" applyAlignment="1">
      <alignment horizontal="left" vertical="top"/>
      <protection locked="0"/>
    </xf>
    <xf numFmtId="0" fontId="0" fillId="0" borderId="15" xfId="0" applyFont="1" applyBorder="1" applyAlignment="1">
      <alignment horizontal="left" vertical="top"/>
      <protection locked="0"/>
    </xf>
    <xf numFmtId="0" fontId="0" fillId="0" borderId="53" xfId="0" applyFont="1" applyBorder="1" applyAlignment="1">
      <alignment horizontal="left" vertical="top"/>
      <protection locked="0"/>
    </xf>
    <xf numFmtId="0" fontId="4" fillId="0" borderId="54" xfId="0" applyFont="1" applyBorder="1" applyAlignment="1">
      <alignment horizontal="left" vertical="top"/>
      <protection locked="0"/>
    </xf>
    <xf numFmtId="0" fontId="4" fillId="0" borderId="47" xfId="0" applyFont="1" applyBorder="1" applyAlignment="1">
      <alignment horizontal="left"/>
      <protection locked="0"/>
    </xf>
    <xf numFmtId="0" fontId="4" fillId="0" borderId="7" xfId="0" applyFont="1" applyBorder="1" applyAlignment="1">
      <alignment horizontal="left" vertical="top"/>
      <protection locked="0"/>
    </xf>
    <xf numFmtId="39" fontId="2" fillId="0" borderId="47" xfId="0" applyNumberFormat="1" applyFont="1" applyBorder="1" applyAlignment="1">
      <alignment horizontal="right" vertical="center"/>
      <protection locked="0"/>
    </xf>
    <xf numFmtId="0" fontId="0" fillId="0" borderId="8" xfId="0" applyFont="1" applyBorder="1" applyAlignment="1">
      <alignment horizontal="left" vertical="top"/>
      <protection locked="0"/>
    </xf>
    <xf numFmtId="0" fontId="16" fillId="0" borderId="0" xfId="0" applyFont="1" applyAlignment="1" applyProtection="1">
      <alignment horizontal="left"/>
    </xf>
    <xf numFmtId="0" fontId="16" fillId="0" borderId="0" xfId="0" applyFont="1" applyAlignment="1" applyProtection="1">
      <alignment horizontal="left" vertical="center"/>
    </xf>
    <xf numFmtId="37" fontId="5" fillId="0" borderId="0" xfId="0" applyNumberFormat="1" applyFont="1" applyAlignment="1" applyProtection="1">
      <alignment horizontal="right" vertical="top"/>
    </xf>
    <xf numFmtId="0" fontId="6" fillId="0" borderId="0" xfId="0" applyFont="1" applyAlignment="1" applyProtection="1">
      <alignment horizontal="left" vertical="top" wrapText="1"/>
    </xf>
    <xf numFmtId="167" fontId="6" fillId="0" borderId="0" xfId="0" applyNumberFormat="1" applyFont="1" applyAlignment="1" applyProtection="1">
      <alignment horizontal="right" vertical="top"/>
    </xf>
    <xf numFmtId="39" fontId="8" fillId="0" borderId="0" xfId="0" applyNumberFormat="1" applyFont="1" applyAlignment="1" applyProtection="1">
      <alignment horizontal="right" vertical="top"/>
    </xf>
    <xf numFmtId="0" fontId="17" fillId="0" borderId="0" xfId="0" applyFont="1" applyAlignment="1" applyProtection="1">
      <alignment horizontal="left"/>
    </xf>
    <xf numFmtId="0" fontId="17" fillId="0" borderId="0" xfId="0" applyFont="1" applyAlignment="1" applyProtection="1">
      <alignment horizontal="left" vertical="top" wrapText="1"/>
    </xf>
    <xf numFmtId="167" fontId="17" fillId="0" borderId="0" xfId="0" applyNumberFormat="1" applyFont="1" applyAlignment="1" applyProtection="1">
      <alignment horizontal="right" vertical="top"/>
    </xf>
    <xf numFmtId="0" fontId="8" fillId="0" borderId="0" xfId="0" applyFont="1" applyAlignment="1" applyProtection="1">
      <alignment horizontal="left"/>
    </xf>
    <xf numFmtId="0" fontId="6" fillId="2" borderId="19" xfId="0" applyFont="1" applyFill="1" applyBorder="1" applyAlignment="1" applyProtection="1">
      <alignment horizontal="center" vertical="center" wrapText="1"/>
    </xf>
    <xf numFmtId="0" fontId="18" fillId="0" borderId="0" xfId="0" applyFont="1" applyAlignment="1">
      <alignment horizontal="left" wrapText="1"/>
      <protection locked="0"/>
    </xf>
    <xf numFmtId="39" fontId="19" fillId="0" borderId="0" xfId="0" applyNumberFormat="1" applyFont="1" applyAlignment="1">
      <alignment horizontal="right"/>
      <protection locked="0"/>
    </xf>
    <xf numFmtId="0" fontId="20" fillId="0" borderId="0" xfId="0" applyFont="1" applyAlignment="1">
      <alignment horizontal="left" wrapText="1"/>
      <protection locked="0"/>
    </xf>
    <xf numFmtId="167" fontId="20" fillId="0" borderId="0" xfId="0" applyNumberFormat="1" applyFont="1" applyAlignment="1">
      <alignment horizontal="right"/>
      <protection locked="0"/>
    </xf>
    <xf numFmtId="39" fontId="20" fillId="0" borderId="0" xfId="0" applyNumberFormat="1" applyFont="1" applyAlignment="1">
      <alignment horizontal="right"/>
      <protection locked="0"/>
    </xf>
    <xf numFmtId="37" fontId="0" fillId="0" borderId="0" xfId="0" applyNumberFormat="1" applyAlignment="1">
      <alignment horizontal="right" vertical="top"/>
      <protection locked="0"/>
    </xf>
    <xf numFmtId="0" fontId="0" fillId="0" borderId="0" xfId="0" applyAlignment="1">
      <alignment horizontal="left" vertical="top" wrapText="1"/>
      <protection locked="0"/>
    </xf>
    <xf numFmtId="167" fontId="0" fillId="0" borderId="0" xfId="0" applyNumberFormat="1" applyAlignment="1">
      <alignment horizontal="right" vertical="top"/>
      <protection locked="0"/>
    </xf>
    <xf numFmtId="39" fontId="0" fillId="0" borderId="0" xfId="0" applyNumberFormat="1" applyAlignment="1">
      <alignment horizontal="right" vertical="top"/>
      <protection locked="0"/>
    </xf>
    <xf numFmtId="0" fontId="21" fillId="0" borderId="0" xfId="0" applyFont="1" applyAlignment="1" applyProtection="1"/>
    <xf numFmtId="0" fontId="0" fillId="0" borderId="0" xfId="0" applyAlignment="1" applyProtection="1"/>
    <xf numFmtId="0" fontId="22" fillId="0" borderId="0" xfId="0" applyFont="1" applyAlignment="1" applyProtection="1"/>
    <xf numFmtId="37" fontId="0" fillId="0" borderId="0" xfId="0" applyNumberFormat="1" applyAlignment="1">
      <alignment horizontal="center" vertical="top"/>
      <protection locked="0"/>
    </xf>
    <xf numFmtId="0" fontId="18" fillId="0" borderId="0" xfId="0" applyFont="1" applyAlignment="1">
      <alignment horizontal="left" vertical="top" wrapText="1"/>
      <protection locked="0"/>
    </xf>
    <xf numFmtId="0" fontId="21" fillId="0" borderId="0" xfId="0" applyFont="1" applyAlignment="1" applyProtection="1">
      <alignment vertical="top"/>
    </xf>
    <xf numFmtId="39" fontId="19" fillId="0" borderId="0" xfId="0" applyNumberFormat="1" applyFont="1" applyAlignment="1">
      <alignment horizontal="right" vertical="top"/>
      <protection locked="0"/>
    </xf>
    <xf numFmtId="37" fontId="6" fillId="0" borderId="55" xfId="0" applyNumberFormat="1" applyFont="1" applyBorder="1" applyAlignment="1">
      <alignment horizontal="center" vertical="top"/>
      <protection locked="0"/>
    </xf>
    <xf numFmtId="0" fontId="6" fillId="0" borderId="55" xfId="0" applyFont="1" applyBorder="1" applyAlignment="1">
      <alignment horizontal="left" vertical="top" wrapText="1"/>
      <protection locked="0"/>
    </xf>
    <xf numFmtId="167" fontId="6" fillId="0" borderId="55" xfId="0" applyNumberFormat="1" applyFont="1" applyBorder="1" applyAlignment="1">
      <alignment horizontal="right" vertical="top"/>
      <protection locked="0"/>
    </xf>
    <xf numFmtId="39" fontId="6" fillId="0" borderId="55" xfId="0" applyNumberFormat="1" applyFont="1" applyBorder="1" applyAlignment="1">
      <alignment horizontal="right" vertical="top"/>
      <protection locked="0"/>
    </xf>
    <xf numFmtId="0" fontId="6" fillId="0" borderId="0" xfId="0" applyFont="1" applyBorder="1" applyAlignment="1">
      <alignment horizontal="left" vertical="top" wrapText="1"/>
      <protection locked="0"/>
    </xf>
    <xf numFmtId="167" fontId="6" fillId="0" borderId="0" xfId="0" applyNumberFormat="1" applyFont="1" applyBorder="1" applyAlignment="1">
      <alignment horizontal="right" vertical="top"/>
      <protection locked="0"/>
    </xf>
    <xf numFmtId="39" fontId="6" fillId="0" borderId="0" xfId="0" applyNumberFormat="1" applyFont="1" applyBorder="1" applyAlignment="1">
      <alignment horizontal="right" vertical="top"/>
      <protection locked="0"/>
    </xf>
    <xf numFmtId="39" fontId="6" fillId="0" borderId="0" xfId="0" applyNumberFormat="1" applyFont="1" applyAlignment="1">
      <alignment horizontal="right" vertical="top"/>
      <protection locked="0"/>
    </xf>
    <xf numFmtId="0" fontId="21" fillId="0" borderId="0" xfId="0" applyFont="1" applyProtection="1">
      <alignment vertical="top"/>
    </xf>
    <xf numFmtId="0" fontId="6" fillId="0" borderId="0" xfId="0" applyFont="1" applyAlignment="1">
      <alignment horizontal="left" vertical="top" wrapText="1"/>
      <protection locked="0"/>
    </xf>
    <xf numFmtId="167" fontId="6" fillId="0" borderId="0" xfId="0" applyNumberFormat="1" applyFont="1" applyAlignment="1">
      <alignment horizontal="right" vertical="top"/>
      <protection locked="0"/>
    </xf>
    <xf numFmtId="168" fontId="6" fillId="0" borderId="19" xfId="0" applyNumberFormat="1" applyFont="1" applyBorder="1" applyAlignment="1" applyProtection="1">
      <alignment horizontal="left" vertical="center" wrapText="1"/>
    </xf>
    <xf numFmtId="168" fontId="6" fillId="0" borderId="0" xfId="0" applyNumberFormat="1" applyFont="1" applyBorder="1" applyAlignment="1" applyProtection="1">
      <alignment horizontal="right" wrapText="1"/>
    </xf>
    <xf numFmtId="0" fontId="6" fillId="0" borderId="55" xfId="0" applyFont="1" applyFill="1" applyBorder="1" applyAlignment="1">
      <alignment horizontal="left" vertical="top" wrapText="1"/>
      <protection locked="0"/>
    </xf>
    <xf numFmtId="167" fontId="6" fillId="0" borderId="55" xfId="0" applyNumberFormat="1" applyFont="1" applyFill="1" applyBorder="1" applyAlignment="1">
      <alignment horizontal="right" vertical="top"/>
      <protection locked="0"/>
    </xf>
    <xf numFmtId="39" fontId="6" fillId="0" borderId="55" xfId="0" applyNumberFormat="1" applyFont="1" applyFill="1" applyBorder="1" applyAlignment="1">
      <alignment horizontal="right" vertical="top"/>
      <protection locked="0"/>
    </xf>
    <xf numFmtId="0" fontId="0" fillId="0" borderId="0" xfId="0" applyFill="1" applyAlignment="1">
      <alignment horizontal="left" vertical="top"/>
      <protection locked="0"/>
    </xf>
    <xf numFmtId="0" fontId="25" fillId="0" borderId="55" xfId="0" applyFont="1" applyBorder="1" applyAlignment="1">
      <alignment horizontal="left" vertical="top" wrapText="1"/>
      <protection locked="0"/>
    </xf>
    <xf numFmtId="0" fontId="4" fillId="0" borderId="0" xfId="0" applyFont="1" applyAlignment="1" applyProtection="1">
      <alignment horizontal="left" vertical="center"/>
    </xf>
    <xf numFmtId="49" fontId="6" fillId="0" borderId="17" xfId="0" applyNumberFormat="1" applyFont="1" applyBorder="1" applyAlignment="1" applyProtection="1">
      <alignment horizontal="left" vertical="center"/>
    </xf>
    <xf numFmtId="49" fontId="6" fillId="0" borderId="18" xfId="0" applyNumberFormat="1" applyFont="1" applyBorder="1" applyAlignment="1" applyProtection="1">
      <alignment horizontal="left" vertical="center"/>
    </xf>
    <xf numFmtId="0" fontId="6" fillId="0" borderId="19" xfId="0" applyFont="1" applyBorder="1" applyAlignment="1" applyProtection="1">
      <alignment horizontal="left" vertical="center" wrapText="1"/>
    </xf>
    <xf numFmtId="0" fontId="6" fillId="0" borderId="19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left" vertical="center" wrapText="1"/>
    </xf>
    <xf numFmtId="0" fontId="5" fillId="0" borderId="56" xfId="0" applyFont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horizontal="left" vertical="center" wrapText="1"/>
    </xf>
    <xf numFmtId="0" fontId="5" fillId="0" borderId="11" xfId="0" applyFont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5" fillId="0" borderId="14" xfId="0" applyFont="1" applyBorder="1" applyAlignment="1" applyProtection="1">
      <alignment horizontal="left" vertical="center" wrapText="1"/>
    </xf>
    <xf numFmtId="0" fontId="5" fillId="0" borderId="15" xfId="0" applyFont="1" applyBorder="1" applyAlignment="1" applyProtection="1">
      <alignment horizontal="left" vertical="center" wrapText="1"/>
    </xf>
    <xf numFmtId="0" fontId="5" fillId="0" borderId="53" xfId="0" applyFont="1" applyBorder="1" applyAlignment="1" applyProtection="1">
      <alignment horizontal="left" vertical="center" wrapText="1"/>
    </xf>
    <xf numFmtId="0" fontId="5" fillId="0" borderId="16" xfId="0" applyFont="1" applyBorder="1" applyAlignment="1" applyProtection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</xf>
    <xf numFmtId="0" fontId="6" fillId="0" borderId="56" xfId="0" applyFont="1" applyBorder="1" applyAlignment="1" applyProtection="1">
      <alignment horizontal="left" vertical="center" wrapText="1"/>
    </xf>
    <xf numFmtId="0" fontId="6" fillId="0" borderId="13" xfId="0" applyFont="1" applyBorder="1" applyAlignment="1" applyProtection="1">
      <alignment horizontal="left" vertical="center" wrapText="1"/>
    </xf>
    <xf numFmtId="0" fontId="6" fillId="0" borderId="17" xfId="0" applyFont="1" applyBorder="1" applyAlignment="1" applyProtection="1">
      <alignment horizontal="left" vertical="center"/>
    </xf>
    <xf numFmtId="0" fontId="6" fillId="0" borderId="18" xfId="0" applyFont="1" applyBorder="1" applyAlignment="1" applyProtection="1">
      <alignment horizontal="left" vertical="center"/>
    </xf>
    <xf numFmtId="39" fontId="6" fillId="0" borderId="2" xfId="0" applyNumberFormat="1" applyFont="1" applyBorder="1" applyAlignment="1">
      <alignment horizontal="right" vertical="center"/>
      <protection locked="0"/>
    </xf>
    <xf numFmtId="0" fontId="6" fillId="0" borderId="11" xfId="0" applyFont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4" xfId="0" applyFont="1" applyBorder="1" applyAlignment="1" applyProtection="1">
      <alignment horizontal="left" vertical="center" wrapText="1"/>
    </xf>
    <xf numFmtId="39" fontId="6" fillId="0" borderId="49" xfId="0" applyNumberFormat="1" applyFont="1" applyBorder="1" applyAlignment="1">
      <alignment horizontal="right" vertical="center"/>
      <protection locked="0"/>
    </xf>
    <xf numFmtId="0" fontId="4" fillId="0" borderId="15" xfId="0" applyFont="1" applyBorder="1" applyAlignment="1" applyProtection="1">
      <alignment horizontal="left" vertical="center" wrapText="1"/>
    </xf>
    <xf numFmtId="0" fontId="4" fillId="0" borderId="53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39" fontId="10" fillId="0" borderId="36" xfId="0" applyNumberFormat="1" applyFont="1" applyBorder="1" applyAlignment="1" applyProtection="1">
      <alignment horizontal="right" vertical="center"/>
    </xf>
    <xf numFmtId="39" fontId="10" fillId="0" borderId="43" xfId="0" applyNumberFormat="1" applyFont="1" applyBorder="1" applyAlignment="1" applyProtection="1">
      <alignment horizontal="right" vertical="center"/>
    </xf>
    <xf numFmtId="0" fontId="15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left" wrapText="1"/>
    </xf>
  </cellXfs>
  <cellStyles count="23">
    <cellStyle name="Hypertextový odkaz" xfId="1" builtinId="8" hidden="1"/>
    <cellStyle name="Hypertextový odkaz" xfId="3" builtinId="8" hidden="1"/>
    <cellStyle name="Hypertextový odkaz" xfId="5" builtinId="8" hidden="1"/>
    <cellStyle name="Hypertextový odkaz" xfId="7" builtinId="8" hidden="1"/>
    <cellStyle name="Hypertextový odkaz" xfId="9" builtinId="8" hidden="1"/>
    <cellStyle name="Hypertextový odkaz" xfId="11" builtinId="8" hidden="1"/>
    <cellStyle name="Hypertextový odkaz" xfId="13" builtinId="8" hidden="1"/>
    <cellStyle name="Hypertextový odkaz" xfId="15" builtinId="8" hidden="1"/>
    <cellStyle name="Hypertextový odkaz" xfId="17" builtinId="8" hidden="1"/>
    <cellStyle name="Hypertextový odkaz" xfId="19" builtinId="8" hidden="1"/>
    <cellStyle name="Hypertextový odkaz" xfId="21" builtinId="8" hidden="1"/>
    <cellStyle name="normální" xfId="0" builtinId="0"/>
    <cellStyle name="Sledovaný hypertextový odkaz" xfId="2" builtinId="9" hidden="1"/>
    <cellStyle name="Sledovaný hypertextový odkaz" xfId="4" builtinId="9" hidden="1"/>
    <cellStyle name="Sledovaný hypertextový odkaz" xfId="6" builtinId="9" hidden="1"/>
    <cellStyle name="Sledovaný hypertextový odkaz" xfId="8" builtinId="9" hidden="1"/>
    <cellStyle name="Sledovaný hypertextový odkaz" xfId="10" builtinId="9" hidden="1"/>
    <cellStyle name="Sledovaný hypertextový odkaz" xfId="12" builtinId="9" hidden="1"/>
    <cellStyle name="Sledovaný hypertextový odkaz" xfId="14" builtinId="9" hidden="1"/>
    <cellStyle name="Sledovaný hypertextový odkaz" xfId="16" builtinId="9" hidden="1"/>
    <cellStyle name="Sledovaný hypertextový odkaz" xfId="18" builtinId="9" hidden="1"/>
    <cellStyle name="Sledovaný hypertextový odkaz" xfId="20" builtinId="9" hidden="1"/>
    <cellStyle name="Sledovaný hypertextový odkaz" xfId="22" builtinId="9" hidden="1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ladislavjuna\Desktop\LJ\FIRMY_2018\ATELIERJUNA\_REALIZACE\1901-Aritma-II%20faze\191125-rozpoc&#780;et\sk%20aritma%20praha%20-%20rekonstrukce%20sk%20aritma-rozpocet%20slepy-hriste-fi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 rozpočtu"/>
      <sheetName val="2.volejbalové hřiště"/>
    </sheetNames>
    <sheetDataSet>
      <sheetData sheetId="0">
        <row r="5">
          <cell r="E5" t="str">
            <v>SK Aritma Praha,z.s. - Rekonstrukce střechy sportovní haly a technického zázemí a rekonstrukce volejbalového hřiště</v>
          </cell>
        </row>
        <row r="6">
          <cell r="E6" t="str">
            <v>Sportovní hala a technické zázemí, volejbalové hřiště</v>
          </cell>
        </row>
        <row r="7">
          <cell r="Q7" t="str">
            <v>SK Aritma Praha 6</v>
          </cell>
        </row>
        <row r="9">
          <cell r="E9" t="str">
            <v>SK Aritma Praha, z.s., Nad lávkou 672/5, Vokovice, 160 00 Praha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workbookViewId="0">
      <pane ySplit="3" topLeftCell="A16" activePane="bottomLeft" state="frozenSplit"/>
      <selection pane="bottomLeft" activeCell="E24" sqref="E24:E25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6640625" style="2" customWidth="1"/>
    <col min="4" max="4" width="11" style="2" customWidth="1"/>
    <col min="5" max="5" width="18" style="2" customWidth="1"/>
    <col min="6" max="6" width="0.5" style="2" customWidth="1"/>
    <col min="7" max="7" width="3.1640625" style="2" customWidth="1"/>
    <col min="8" max="8" width="3" style="2" customWidth="1"/>
    <col min="9" max="9" width="12.1640625" style="2" customWidth="1"/>
    <col min="10" max="10" width="18.6640625" style="2" customWidth="1"/>
    <col min="11" max="11" width="0.6640625" style="2" customWidth="1"/>
    <col min="12" max="13" width="3" style="2" customWidth="1"/>
    <col min="14" max="14" width="5.6640625" style="2" customWidth="1"/>
    <col min="15" max="15" width="6.5" style="2" customWidth="1"/>
    <col min="16" max="16" width="12" style="2" customWidth="1"/>
    <col min="17" max="17" width="7.5" style="2" customWidth="1"/>
    <col min="18" max="18" width="17.6640625" style="2" customWidth="1"/>
    <col min="19" max="19" width="0.5" style="2" customWidth="1"/>
    <col min="20" max="16384" width="10.5" style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2" customFormat="1" ht="21" customHeight="1">
      <c r="A2" s="6"/>
      <c r="B2" s="7"/>
      <c r="C2" s="7"/>
      <c r="D2" s="7"/>
      <c r="E2" s="7"/>
      <c r="F2" s="7"/>
      <c r="G2" s="8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s="2" customFormat="1" ht="14.2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19" s="2" customFormat="1" ht="9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s="2" customFormat="1" ht="24.75" customHeight="1">
      <c r="A5" s="16"/>
      <c r="B5" s="17" t="s">
        <v>1</v>
      </c>
      <c r="C5" s="17"/>
      <c r="D5" s="17"/>
      <c r="E5" s="191" t="s">
        <v>116</v>
      </c>
      <c r="F5" s="192"/>
      <c r="G5" s="192"/>
      <c r="H5" s="192"/>
      <c r="I5" s="192"/>
      <c r="J5" s="192"/>
      <c r="K5" s="192"/>
      <c r="L5" s="193"/>
      <c r="M5" s="17"/>
      <c r="N5" s="17"/>
      <c r="O5" s="186" t="s">
        <v>2</v>
      </c>
      <c r="P5" s="186"/>
      <c r="Q5" s="18"/>
      <c r="R5" s="19"/>
      <c r="S5" s="20"/>
    </row>
    <row r="6" spans="1:19" s="2" customFormat="1" ht="35.1" customHeight="1">
      <c r="A6" s="16"/>
      <c r="B6" s="17" t="s">
        <v>3</v>
      </c>
      <c r="C6" s="17"/>
      <c r="D6" s="17"/>
      <c r="E6" s="194" t="s">
        <v>117</v>
      </c>
      <c r="F6" s="195"/>
      <c r="G6" s="195"/>
      <c r="H6" s="195"/>
      <c r="I6" s="195"/>
      <c r="J6" s="195"/>
      <c r="K6" s="195"/>
      <c r="L6" s="196"/>
      <c r="M6" s="17"/>
      <c r="N6" s="17"/>
      <c r="O6" s="186" t="s">
        <v>4</v>
      </c>
      <c r="P6" s="186"/>
      <c r="Q6" s="21"/>
      <c r="R6" s="20"/>
      <c r="S6" s="20"/>
    </row>
    <row r="7" spans="1:19" s="2" customFormat="1" ht="24.75" customHeight="1">
      <c r="A7" s="16"/>
      <c r="B7" s="17"/>
      <c r="C7" s="17"/>
      <c r="D7" s="17"/>
      <c r="E7" s="197"/>
      <c r="F7" s="198"/>
      <c r="G7" s="198"/>
      <c r="H7" s="198"/>
      <c r="I7" s="198"/>
      <c r="J7" s="198"/>
      <c r="K7" s="198"/>
      <c r="L7" s="199"/>
      <c r="M7" s="17"/>
      <c r="N7" s="17"/>
      <c r="O7" s="186" t="s">
        <v>5</v>
      </c>
      <c r="P7" s="186"/>
      <c r="Q7" s="22" t="s">
        <v>99</v>
      </c>
      <c r="R7" s="23"/>
      <c r="S7" s="20"/>
    </row>
    <row r="8" spans="1:19" s="2" customFormat="1" ht="24.75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86" t="s">
        <v>6</v>
      </c>
      <c r="P8" s="186"/>
      <c r="Q8" s="17" t="s">
        <v>7</v>
      </c>
      <c r="R8" s="17"/>
      <c r="S8" s="20"/>
    </row>
    <row r="9" spans="1:19" s="2" customFormat="1" ht="24.75" customHeight="1">
      <c r="A9" s="16"/>
      <c r="B9" s="17" t="s">
        <v>8</v>
      </c>
      <c r="C9" s="17"/>
      <c r="D9" s="17"/>
      <c r="E9" s="200" t="s">
        <v>101</v>
      </c>
      <c r="F9" s="201"/>
      <c r="G9" s="201"/>
      <c r="H9" s="201"/>
      <c r="I9" s="201"/>
      <c r="J9" s="201"/>
      <c r="K9" s="201"/>
      <c r="L9" s="202"/>
      <c r="M9" s="17"/>
      <c r="N9" s="17"/>
      <c r="O9" s="203">
        <v>43002609</v>
      </c>
      <c r="P9" s="204"/>
      <c r="Q9" s="24" t="s">
        <v>100</v>
      </c>
      <c r="R9" s="25"/>
      <c r="S9" s="20"/>
    </row>
    <row r="10" spans="1:19" s="2" customFormat="1" ht="24.75" customHeight="1">
      <c r="A10" s="16"/>
      <c r="B10" s="17" t="s">
        <v>9</v>
      </c>
      <c r="C10" s="17"/>
      <c r="D10" s="17"/>
      <c r="E10" s="206"/>
      <c r="F10" s="207"/>
      <c r="G10" s="207"/>
      <c r="H10" s="207"/>
      <c r="I10" s="207"/>
      <c r="J10" s="207"/>
      <c r="K10" s="207"/>
      <c r="L10" s="208"/>
      <c r="M10" s="17"/>
      <c r="N10" s="17"/>
      <c r="O10" s="203"/>
      <c r="P10" s="204"/>
      <c r="Q10" s="24"/>
      <c r="R10" s="25"/>
      <c r="S10" s="20"/>
    </row>
    <row r="11" spans="1:19" s="2" customFormat="1" ht="24.75" customHeight="1">
      <c r="A11" s="16"/>
      <c r="B11" s="17" t="s">
        <v>10</v>
      </c>
      <c r="C11" s="17"/>
      <c r="D11" s="17"/>
      <c r="E11" s="206"/>
      <c r="F11" s="207"/>
      <c r="G11" s="207"/>
      <c r="H11" s="207"/>
      <c r="I11" s="207"/>
      <c r="J11" s="207"/>
      <c r="K11" s="207"/>
      <c r="L11" s="208"/>
      <c r="M11" s="17"/>
      <c r="N11" s="17"/>
      <c r="O11" s="187"/>
      <c r="P11" s="188"/>
      <c r="Q11" s="24"/>
      <c r="R11" s="25"/>
      <c r="S11" s="20"/>
    </row>
    <row r="12" spans="1:19" s="2" customFormat="1" ht="24.75" customHeight="1">
      <c r="A12" s="16"/>
      <c r="B12" s="17" t="s">
        <v>11</v>
      </c>
      <c r="C12" s="17"/>
      <c r="D12" s="17"/>
      <c r="E12" s="210"/>
      <c r="F12" s="211"/>
      <c r="G12" s="211"/>
      <c r="H12" s="211"/>
      <c r="I12" s="211"/>
      <c r="J12" s="211"/>
      <c r="K12" s="211"/>
      <c r="L12" s="212"/>
      <c r="M12" s="17"/>
      <c r="N12" s="17"/>
      <c r="O12" s="189"/>
      <c r="P12" s="190"/>
      <c r="Q12" s="189"/>
      <c r="R12" s="190"/>
      <c r="S12" s="20"/>
    </row>
    <row r="13" spans="1:19" s="2" customFormat="1" ht="12.75" customHeight="1">
      <c r="A13" s="26"/>
      <c r="B13" s="27"/>
      <c r="C13" s="27"/>
      <c r="D13" s="27"/>
      <c r="E13" s="28"/>
      <c r="F13" s="27"/>
      <c r="G13" s="27"/>
      <c r="H13" s="27"/>
      <c r="I13" s="27"/>
      <c r="J13" s="27"/>
      <c r="K13" s="27"/>
      <c r="L13" s="27"/>
      <c r="M13" s="27"/>
      <c r="N13" s="27"/>
      <c r="O13" s="28"/>
      <c r="P13" s="28"/>
      <c r="Q13" s="28"/>
      <c r="R13" s="27"/>
      <c r="S13" s="29"/>
    </row>
    <row r="14" spans="1:19" s="2" customFormat="1" ht="18.75" customHeight="1">
      <c r="A14" s="16"/>
      <c r="B14" s="17"/>
      <c r="C14" s="17"/>
      <c r="D14" s="17"/>
      <c r="E14" s="30" t="s">
        <v>12</v>
      </c>
      <c r="F14" s="17"/>
      <c r="G14" s="17"/>
      <c r="H14" s="17"/>
      <c r="I14" s="30" t="s">
        <v>13</v>
      </c>
      <c r="J14" s="17"/>
      <c r="K14" s="17"/>
      <c r="L14" s="17"/>
      <c r="M14" s="17"/>
      <c r="N14" s="17"/>
      <c r="O14" s="186" t="s">
        <v>14</v>
      </c>
      <c r="P14" s="186"/>
      <c r="Q14" s="18"/>
      <c r="R14" s="31"/>
      <c r="S14" s="20"/>
    </row>
    <row r="15" spans="1:19" s="2" customFormat="1" ht="18.75" customHeight="1">
      <c r="A15" s="16"/>
      <c r="B15" s="17"/>
      <c r="C15" s="17"/>
      <c r="D15" s="17"/>
      <c r="E15" s="32"/>
      <c r="F15" s="17"/>
      <c r="G15" s="30"/>
      <c r="H15" s="17"/>
      <c r="I15" s="179">
        <v>43770</v>
      </c>
      <c r="J15" s="17"/>
      <c r="K15" s="17"/>
      <c r="L15" s="17"/>
      <c r="M15" s="17"/>
      <c r="N15" s="17"/>
      <c r="O15" s="186" t="s">
        <v>15</v>
      </c>
      <c r="P15" s="186"/>
      <c r="Q15" s="22"/>
      <c r="R15" s="33"/>
      <c r="S15" s="20"/>
    </row>
    <row r="16" spans="1:19" s="2" customFormat="1" ht="9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17"/>
      <c r="P16" s="35"/>
      <c r="Q16" s="35"/>
      <c r="R16" s="35"/>
      <c r="S16" s="36"/>
    </row>
    <row r="17" spans="1:19" s="2" customFormat="1" ht="20.25" customHeight="1">
      <c r="A17" s="37"/>
      <c r="B17" s="38"/>
      <c r="C17" s="38"/>
      <c r="D17" s="38"/>
      <c r="E17" s="39" t="s">
        <v>16</v>
      </c>
      <c r="F17" s="38"/>
      <c r="G17" s="38"/>
      <c r="H17" s="38"/>
      <c r="I17" s="38"/>
      <c r="J17" s="38"/>
      <c r="K17" s="38"/>
      <c r="L17" s="38"/>
      <c r="M17" s="38"/>
      <c r="N17" s="38"/>
      <c r="O17" s="14"/>
      <c r="P17" s="38"/>
      <c r="Q17" s="38"/>
      <c r="R17" s="38"/>
      <c r="S17" s="40"/>
    </row>
    <row r="18" spans="1:19" s="2" customFormat="1" ht="21.75" customHeight="1">
      <c r="A18" s="41" t="s">
        <v>17</v>
      </c>
      <c r="B18" s="42"/>
      <c r="C18" s="42"/>
      <c r="D18" s="43"/>
      <c r="E18" s="44" t="s">
        <v>18</v>
      </c>
      <c r="F18" s="43"/>
      <c r="G18" s="44" t="s">
        <v>19</v>
      </c>
      <c r="H18" s="42"/>
      <c r="I18" s="43"/>
      <c r="J18" s="44" t="s">
        <v>20</v>
      </c>
      <c r="K18" s="42"/>
      <c r="L18" s="44" t="s">
        <v>21</v>
      </c>
      <c r="M18" s="42"/>
      <c r="N18" s="42"/>
      <c r="O18" s="42"/>
      <c r="P18" s="43"/>
      <c r="Q18" s="44" t="s">
        <v>22</v>
      </c>
      <c r="R18" s="42"/>
      <c r="S18" s="45"/>
    </row>
    <row r="19" spans="1:19" s="2" customFormat="1" ht="19.5" customHeight="1">
      <c r="A19" s="46"/>
      <c r="B19" s="47"/>
      <c r="C19" s="47"/>
      <c r="D19" s="48">
        <v>0</v>
      </c>
      <c r="E19" s="49">
        <v>0</v>
      </c>
      <c r="F19" s="50"/>
      <c r="G19" s="51"/>
      <c r="H19" s="47"/>
      <c r="I19" s="48">
        <v>0</v>
      </c>
      <c r="J19" s="49">
        <v>0</v>
      </c>
      <c r="K19" s="52"/>
      <c r="L19" s="51"/>
      <c r="M19" s="47"/>
      <c r="N19" s="47"/>
      <c r="O19" s="53"/>
      <c r="P19" s="48">
        <v>0</v>
      </c>
      <c r="Q19" s="51"/>
      <c r="R19" s="54">
        <v>0</v>
      </c>
      <c r="S19" s="55"/>
    </row>
    <row r="20" spans="1:19" s="2" customFormat="1" ht="20.25" customHeight="1">
      <c r="A20" s="37"/>
      <c r="B20" s="38"/>
      <c r="C20" s="38"/>
      <c r="D20" s="38"/>
      <c r="E20" s="39" t="s">
        <v>23</v>
      </c>
      <c r="F20" s="38"/>
      <c r="G20" s="38"/>
      <c r="H20" s="38"/>
      <c r="I20" s="38"/>
      <c r="J20" s="56" t="s">
        <v>24</v>
      </c>
      <c r="K20" s="38"/>
      <c r="L20" s="38"/>
      <c r="M20" s="38"/>
      <c r="N20" s="38"/>
      <c r="O20" s="35"/>
      <c r="P20" s="38"/>
      <c r="Q20" s="38"/>
      <c r="R20" s="38"/>
      <c r="S20" s="40"/>
    </row>
    <row r="21" spans="1:19" s="2" customFormat="1" ht="19.5" customHeight="1">
      <c r="A21" s="57" t="s">
        <v>25</v>
      </c>
      <c r="B21" s="58"/>
      <c r="C21" s="59" t="s">
        <v>26</v>
      </c>
      <c r="D21" s="60"/>
      <c r="E21" s="60"/>
      <c r="F21" s="61"/>
      <c r="G21" s="57" t="s">
        <v>27</v>
      </c>
      <c r="H21" s="62"/>
      <c r="I21" s="59" t="s">
        <v>28</v>
      </c>
      <c r="J21" s="60"/>
      <c r="K21" s="60"/>
      <c r="L21" s="57" t="s">
        <v>29</v>
      </c>
      <c r="M21" s="62"/>
      <c r="N21" s="59" t="s">
        <v>30</v>
      </c>
      <c r="O21" s="63"/>
      <c r="P21" s="60"/>
      <c r="Q21" s="60"/>
      <c r="R21" s="60"/>
      <c r="S21" s="61"/>
    </row>
    <row r="22" spans="1:19" s="2" customFormat="1" ht="19.5" customHeight="1">
      <c r="A22" s="64" t="s">
        <v>31</v>
      </c>
      <c r="B22" s="65" t="s">
        <v>32</v>
      </c>
      <c r="C22" s="66"/>
      <c r="D22" s="67" t="s">
        <v>33</v>
      </c>
      <c r="E22" s="213">
        <f>'1.stavebni cast'!F13+'2.volejbalové hřiště'!F19+'2.volejbalové hřiště'!F15</f>
        <v>0</v>
      </c>
      <c r="F22" s="69"/>
      <c r="G22" s="64" t="s">
        <v>34</v>
      </c>
      <c r="H22" s="70" t="s">
        <v>35</v>
      </c>
      <c r="I22" s="71"/>
      <c r="J22" s="72">
        <v>0</v>
      </c>
      <c r="K22" s="73"/>
      <c r="L22" s="64" t="s">
        <v>36</v>
      </c>
      <c r="M22" s="74" t="s">
        <v>37</v>
      </c>
      <c r="N22" s="75"/>
      <c r="O22" s="75"/>
      <c r="P22" s="75"/>
      <c r="Q22" s="76"/>
      <c r="R22" s="68">
        <v>0</v>
      </c>
      <c r="S22" s="69"/>
    </row>
    <row r="23" spans="1:19" s="2" customFormat="1" ht="19.5" customHeight="1">
      <c r="A23" s="64" t="s">
        <v>38</v>
      </c>
      <c r="B23" s="77"/>
      <c r="C23" s="78"/>
      <c r="D23" s="67" t="s">
        <v>39</v>
      </c>
      <c r="E23" s="214"/>
      <c r="F23" s="69"/>
      <c r="G23" s="64" t="s">
        <v>40</v>
      </c>
      <c r="H23" s="17" t="s">
        <v>41</v>
      </c>
      <c r="I23" s="71"/>
      <c r="J23" s="72">
        <v>0</v>
      </c>
      <c r="K23" s="73"/>
      <c r="L23" s="64" t="s">
        <v>42</v>
      </c>
      <c r="M23" s="74" t="s">
        <v>43</v>
      </c>
      <c r="N23" s="75"/>
      <c r="O23" s="17"/>
      <c r="P23" s="75"/>
      <c r="Q23" s="76"/>
      <c r="R23" s="68">
        <v>0</v>
      </c>
      <c r="S23" s="69"/>
    </row>
    <row r="24" spans="1:19" s="2" customFormat="1" ht="19.5" customHeight="1">
      <c r="A24" s="64" t="s">
        <v>44</v>
      </c>
      <c r="B24" s="65" t="s">
        <v>45</v>
      </c>
      <c r="C24" s="66"/>
      <c r="D24" s="67" t="s">
        <v>33</v>
      </c>
      <c r="E24" s="213">
        <f>'2.volejbalové hřiště'!F32</f>
        <v>0</v>
      </c>
      <c r="F24" s="69"/>
      <c r="G24" s="64" t="s">
        <v>46</v>
      </c>
      <c r="H24" s="70" t="s">
        <v>47</v>
      </c>
      <c r="I24" s="71"/>
      <c r="J24" s="72">
        <v>0</v>
      </c>
      <c r="K24" s="73"/>
      <c r="L24" s="64" t="s">
        <v>48</v>
      </c>
      <c r="M24" s="74" t="s">
        <v>49</v>
      </c>
      <c r="N24" s="75"/>
      <c r="O24" s="75"/>
      <c r="P24" s="75"/>
      <c r="Q24" s="76"/>
      <c r="R24" s="68">
        <v>0</v>
      </c>
      <c r="S24" s="69"/>
    </row>
    <row r="25" spans="1:19" s="2" customFormat="1" ht="19.5" customHeight="1">
      <c r="A25" s="64" t="s">
        <v>50</v>
      </c>
      <c r="B25" s="77"/>
      <c r="C25" s="78"/>
      <c r="D25" s="67" t="s">
        <v>39</v>
      </c>
      <c r="E25" s="214"/>
      <c r="F25" s="69"/>
      <c r="G25" s="64" t="s">
        <v>51</v>
      </c>
      <c r="H25" s="70"/>
      <c r="I25" s="71"/>
      <c r="J25" s="72">
        <v>0</v>
      </c>
      <c r="K25" s="73"/>
      <c r="L25" s="64" t="s">
        <v>52</v>
      </c>
      <c r="M25" s="74" t="s">
        <v>53</v>
      </c>
      <c r="N25" s="75"/>
      <c r="O25" s="17"/>
      <c r="P25" s="75"/>
      <c r="Q25" s="76"/>
      <c r="R25" s="68">
        <v>0</v>
      </c>
      <c r="S25" s="69"/>
    </row>
    <row r="26" spans="1:19" s="2" customFormat="1" ht="19.5" customHeight="1">
      <c r="A26" s="64" t="s">
        <v>54</v>
      </c>
      <c r="B26" s="65" t="s">
        <v>55</v>
      </c>
      <c r="C26" s="66"/>
      <c r="D26" s="67" t="s">
        <v>33</v>
      </c>
      <c r="E26" s="213">
        <v>0</v>
      </c>
      <c r="F26" s="69"/>
      <c r="G26" s="79"/>
      <c r="H26" s="75"/>
      <c r="I26" s="71"/>
      <c r="J26" s="80"/>
      <c r="K26" s="73"/>
      <c r="L26" s="64" t="s">
        <v>56</v>
      </c>
      <c r="M26" s="74" t="s">
        <v>57</v>
      </c>
      <c r="N26" s="75"/>
      <c r="O26" s="75"/>
      <c r="P26" s="75"/>
      <c r="Q26" s="76"/>
      <c r="R26" s="68">
        <v>0</v>
      </c>
      <c r="S26" s="69"/>
    </row>
    <row r="27" spans="1:19" s="2" customFormat="1" ht="19.5" customHeight="1">
      <c r="A27" s="64" t="s">
        <v>58</v>
      </c>
      <c r="B27" s="77"/>
      <c r="C27" s="78"/>
      <c r="D27" s="67" t="s">
        <v>39</v>
      </c>
      <c r="E27" s="214"/>
      <c r="F27" s="69"/>
      <c r="G27" s="79"/>
      <c r="H27" s="75"/>
      <c r="I27" s="71"/>
      <c r="J27" s="80"/>
      <c r="K27" s="73"/>
      <c r="L27" s="64" t="s">
        <v>59</v>
      </c>
      <c r="M27" s="70" t="s">
        <v>60</v>
      </c>
      <c r="N27" s="75"/>
      <c r="O27" s="17"/>
      <c r="P27" s="75"/>
      <c r="Q27" s="71"/>
      <c r="R27" s="68">
        <f>'1.stavebni cast'!F30+'2.volejbalové hřiště'!F37</f>
        <v>0</v>
      </c>
      <c r="S27" s="69"/>
    </row>
    <row r="28" spans="1:19" s="2" customFormat="1" ht="19.5" customHeight="1">
      <c r="A28" s="64" t="s">
        <v>61</v>
      </c>
      <c r="B28" s="81" t="s">
        <v>62</v>
      </c>
      <c r="C28" s="75"/>
      <c r="D28" s="71"/>
      <c r="E28" s="82">
        <f>SUM(E22:E27)</f>
        <v>0</v>
      </c>
      <c r="F28" s="40"/>
      <c r="G28" s="64" t="s">
        <v>63</v>
      </c>
      <c r="H28" s="81" t="s">
        <v>64</v>
      </c>
      <c r="I28" s="71"/>
      <c r="J28" s="83">
        <f>SUM(J22:J25)</f>
        <v>0</v>
      </c>
      <c r="K28" s="84"/>
      <c r="L28" s="64" t="s">
        <v>65</v>
      </c>
      <c r="M28" s="81" t="s">
        <v>66</v>
      </c>
      <c r="N28" s="75"/>
      <c r="O28" s="75"/>
      <c r="P28" s="75"/>
      <c r="Q28" s="71"/>
      <c r="R28" s="82">
        <f>SUM(R22:R27)</f>
        <v>0</v>
      </c>
      <c r="S28" s="40"/>
    </row>
    <row r="29" spans="1:19" s="2" customFormat="1" ht="19.5" customHeight="1">
      <c r="A29" s="85" t="s">
        <v>67</v>
      </c>
      <c r="B29" s="86" t="s">
        <v>68</v>
      </c>
      <c r="C29" s="87"/>
      <c r="D29" s="88"/>
      <c r="E29" s="89">
        <v>0</v>
      </c>
      <c r="F29" s="90"/>
      <c r="G29" s="85" t="s">
        <v>69</v>
      </c>
      <c r="H29" s="86" t="s">
        <v>70</v>
      </c>
      <c r="I29" s="88"/>
      <c r="J29" s="91">
        <v>0</v>
      </c>
      <c r="K29" s="92"/>
      <c r="L29" s="85" t="s">
        <v>71</v>
      </c>
      <c r="M29" s="86" t="s">
        <v>72</v>
      </c>
      <c r="N29" s="87"/>
      <c r="O29" s="35"/>
      <c r="P29" s="87"/>
      <c r="Q29" s="88"/>
      <c r="R29" s="89">
        <v>0</v>
      </c>
      <c r="S29" s="90"/>
    </row>
    <row r="30" spans="1:19" s="2" customFormat="1" ht="19.5" customHeight="1">
      <c r="A30" s="93"/>
      <c r="B30" s="94"/>
      <c r="C30" s="95" t="s">
        <v>73</v>
      </c>
      <c r="D30" s="96"/>
      <c r="E30" s="96"/>
      <c r="F30" s="96"/>
      <c r="G30" s="96"/>
      <c r="H30" s="96"/>
      <c r="I30" s="96"/>
      <c r="J30" s="96"/>
      <c r="K30" s="96"/>
      <c r="L30" s="57" t="s">
        <v>74</v>
      </c>
      <c r="M30" s="97"/>
      <c r="N30" s="60" t="s">
        <v>75</v>
      </c>
      <c r="O30" s="98"/>
      <c r="P30" s="98"/>
      <c r="Q30" s="98"/>
      <c r="R30" s="99">
        <f>J28+R28+J29+R29+E28+E29</f>
        <v>0</v>
      </c>
      <c r="S30" s="100"/>
    </row>
    <row r="31" spans="1:19" s="2" customFormat="1" ht="14.25" customHeight="1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101"/>
      <c r="M31" s="102" t="s">
        <v>76</v>
      </c>
      <c r="N31" s="103"/>
      <c r="O31" s="104" t="s">
        <v>77</v>
      </c>
      <c r="P31" s="103"/>
      <c r="Q31" s="104" t="s">
        <v>78</v>
      </c>
      <c r="R31" s="104" t="s">
        <v>79</v>
      </c>
      <c r="S31" s="105"/>
    </row>
    <row r="32" spans="1:19" s="2" customFormat="1" ht="12.75" customHeight="1">
      <c r="A32" s="106"/>
      <c r="B32" s="1"/>
      <c r="C32" s="1"/>
      <c r="D32" s="1"/>
      <c r="E32" s="1"/>
      <c r="F32" s="1"/>
      <c r="G32" s="1"/>
      <c r="H32" s="1"/>
      <c r="I32" s="1"/>
      <c r="J32" s="1"/>
      <c r="K32" s="1"/>
      <c r="L32" s="107"/>
      <c r="M32" s="108" t="s">
        <v>80</v>
      </c>
      <c r="N32" s="109"/>
      <c r="O32" s="110">
        <v>15</v>
      </c>
      <c r="P32" s="205">
        <v>0</v>
      </c>
      <c r="Q32" s="205"/>
      <c r="R32" s="111">
        <f>P32*O32/100</f>
        <v>0</v>
      </c>
      <c r="S32" s="112"/>
    </row>
    <row r="33" spans="1:19" s="2" customFormat="1" ht="12.75" customHeight="1">
      <c r="A33" s="106"/>
      <c r="B33" s="1"/>
      <c r="C33" s="1"/>
      <c r="D33" s="1"/>
      <c r="E33" s="1"/>
      <c r="F33" s="1"/>
      <c r="G33" s="1"/>
      <c r="H33" s="1"/>
      <c r="I33" s="1"/>
      <c r="J33" s="1"/>
      <c r="K33" s="1"/>
      <c r="L33" s="107"/>
      <c r="M33" s="113" t="s">
        <v>81</v>
      </c>
      <c r="N33" s="114"/>
      <c r="O33" s="115">
        <v>21</v>
      </c>
      <c r="P33" s="209">
        <f>R30</f>
        <v>0</v>
      </c>
      <c r="Q33" s="209"/>
      <c r="R33" s="111">
        <f>P33*O33/100</f>
        <v>0</v>
      </c>
      <c r="S33" s="116"/>
    </row>
    <row r="34" spans="1:19" s="2" customFormat="1" ht="19.5" customHeight="1">
      <c r="A34" s="106"/>
      <c r="B34" s="1"/>
      <c r="C34" s="1"/>
      <c r="D34" s="1"/>
      <c r="E34" s="1"/>
      <c r="F34" s="1"/>
      <c r="G34" s="1"/>
      <c r="H34" s="1"/>
      <c r="I34" s="1"/>
      <c r="J34" s="1"/>
      <c r="K34" s="1"/>
      <c r="L34" s="117"/>
      <c r="M34" s="118" t="s">
        <v>82</v>
      </c>
      <c r="N34" s="119"/>
      <c r="O34" s="120"/>
      <c r="P34" s="119"/>
      <c r="Q34" s="121"/>
      <c r="R34" s="122">
        <f>R33+R30</f>
        <v>0</v>
      </c>
      <c r="S34" s="123"/>
    </row>
    <row r="35" spans="1:19" s="2" customFormat="1" ht="19.5" customHeight="1">
      <c r="A35" s="106"/>
      <c r="B35" s="1"/>
      <c r="C35" s="1"/>
      <c r="D35" s="1"/>
      <c r="E35" s="1"/>
      <c r="F35" s="1"/>
      <c r="G35" s="1"/>
      <c r="H35" s="1"/>
      <c r="I35" s="1"/>
      <c r="J35" s="1"/>
      <c r="K35" s="1"/>
      <c r="L35" s="124" t="s">
        <v>83</v>
      </c>
      <c r="M35" s="125"/>
      <c r="N35" s="126" t="s">
        <v>84</v>
      </c>
      <c r="O35" s="127"/>
      <c r="P35" s="125"/>
      <c r="Q35" s="125"/>
      <c r="R35" s="125"/>
      <c r="S35" s="128"/>
    </row>
    <row r="36" spans="1:19" s="2" customFormat="1" ht="14.25" customHeight="1">
      <c r="A36" s="106"/>
      <c r="B36" s="1"/>
      <c r="C36" s="1"/>
      <c r="D36" s="1"/>
      <c r="E36" s="1"/>
      <c r="F36" s="1"/>
      <c r="G36" s="1"/>
      <c r="H36" s="1"/>
      <c r="I36" s="1"/>
      <c r="J36" s="1"/>
      <c r="K36" s="1"/>
      <c r="L36" s="129"/>
      <c r="M36" s="130" t="s">
        <v>85</v>
      </c>
      <c r="N36" s="131"/>
      <c r="O36" s="131"/>
      <c r="P36" s="131"/>
      <c r="Q36" s="131"/>
      <c r="R36" s="132">
        <v>0</v>
      </c>
      <c r="S36" s="133"/>
    </row>
    <row r="37" spans="1:19" s="2" customFormat="1" ht="14.25" customHeight="1">
      <c r="A37" s="106"/>
      <c r="B37" s="1"/>
      <c r="C37" s="1"/>
      <c r="D37" s="1"/>
      <c r="E37" s="1"/>
      <c r="F37" s="1"/>
      <c r="G37" s="1"/>
      <c r="H37" s="1"/>
      <c r="I37" s="1"/>
      <c r="J37" s="1"/>
      <c r="K37" s="1"/>
      <c r="L37" s="129"/>
      <c r="M37" s="130" t="s">
        <v>86</v>
      </c>
      <c r="N37" s="131"/>
      <c r="O37" s="131"/>
      <c r="P37" s="131"/>
      <c r="Q37" s="131"/>
      <c r="R37" s="132">
        <v>0</v>
      </c>
      <c r="S37" s="133"/>
    </row>
    <row r="38" spans="1:19" s="2" customFormat="1" ht="14.25" customHeight="1">
      <c r="A38" s="134"/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6"/>
      <c r="M38" s="137" t="s">
        <v>87</v>
      </c>
      <c r="N38" s="138"/>
      <c r="O38" s="138"/>
      <c r="P38" s="138"/>
      <c r="Q38" s="138"/>
      <c r="R38" s="139">
        <v>0</v>
      </c>
      <c r="S38" s="140"/>
    </row>
  </sheetData>
  <sheetProtection algorithmName="SHA-512" hashValue="ppMmHXL7SpbTkLjAz0e+dIFc4B5sRljMnBlDoq7/eSlGSibs2liA7ryjUkSoFDWX/RrRgzIZviBQkLkKYpLNNA==" saltValue="o9Qrtw8Xd9ybmayVJx7vZg==" spinCount="100000" sheet="1" objects="1" scenarios="1"/>
  <mergeCells count="23">
    <mergeCell ref="Q12:R12"/>
    <mergeCell ref="P32:Q32"/>
    <mergeCell ref="E10:L10"/>
    <mergeCell ref="E11:L11"/>
    <mergeCell ref="P33:Q33"/>
    <mergeCell ref="E12:L12"/>
    <mergeCell ref="E22:E23"/>
    <mergeCell ref="E24:E25"/>
    <mergeCell ref="E26:E27"/>
    <mergeCell ref="O14:P14"/>
    <mergeCell ref="O15:P15"/>
    <mergeCell ref="O10:P10"/>
    <mergeCell ref="O5:P5"/>
    <mergeCell ref="O6:P6"/>
    <mergeCell ref="O11:P11"/>
    <mergeCell ref="O12:P12"/>
    <mergeCell ref="E5:L5"/>
    <mergeCell ref="E6:L6"/>
    <mergeCell ref="E7:L7"/>
    <mergeCell ref="E9:L9"/>
    <mergeCell ref="O7:P7"/>
    <mergeCell ref="O8:P8"/>
    <mergeCell ref="O9:P9"/>
  </mergeCells>
  <phoneticPr fontId="14" type="noConversion"/>
  <printOptions horizontalCentered="1"/>
  <pageMargins left="0.39370079040527345" right="0.39370079040527345" top="0.7874015808105469" bottom="0.7874015808105469" header="0" footer="0"/>
  <pageSetup paperSize="9" scale="69" orientation="portrait" blackAndWhite="1"/>
  <headerFooter>
    <oddFooter>&amp;C   Strana &amp;P  z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zoomScale="120" zoomScaleNormal="120" zoomScalePageLayoutView="120" workbookViewId="0">
      <pane ySplit="12" topLeftCell="A27" activePane="bottomLeft" state="frozenSplit"/>
      <selection pane="bottomLeft" activeCell="E35" sqref="E35"/>
    </sheetView>
  </sheetViews>
  <sheetFormatPr defaultColWidth="10.5" defaultRowHeight="12" customHeight="1"/>
  <cols>
    <col min="1" max="1" width="9.6640625" style="157" customWidth="1"/>
    <col min="2" max="2" width="69" style="158" customWidth="1"/>
    <col min="3" max="3" width="5.5" style="158" customWidth="1"/>
    <col min="4" max="4" width="11.1640625" style="159" customWidth="1"/>
    <col min="5" max="5" width="13.1640625" style="160" customWidth="1"/>
    <col min="6" max="6" width="21.1640625" style="160" customWidth="1"/>
    <col min="7" max="16384" width="10.5" style="1"/>
  </cols>
  <sheetData>
    <row r="1" spans="1:6" s="2" customFormat="1" ht="27.75" customHeight="1">
      <c r="A1" s="215" t="s">
        <v>88</v>
      </c>
      <c r="B1" s="215"/>
      <c r="C1" s="215"/>
      <c r="D1" s="215"/>
      <c r="E1" s="215"/>
      <c r="F1" s="215"/>
    </row>
    <row r="2" spans="1:6" s="2" customFormat="1" ht="12.75" customHeight="1">
      <c r="A2" s="141" t="s">
        <v>110</v>
      </c>
      <c r="B2" s="141" t="str">
        <f>'Krycí list rozpočtu'!E5</f>
        <v>SK Aritma Praha,z.s. - Rekonstrukce střechy sportovní haly a technického zázemí a rekonstrukce volejbalového hřiště</v>
      </c>
      <c r="C2" s="141"/>
      <c r="D2" s="141"/>
      <c r="E2" s="141"/>
      <c r="F2" s="141"/>
    </row>
    <row r="3" spans="1:6" s="2" customFormat="1" ht="24.95" customHeight="1">
      <c r="A3" s="141" t="s">
        <v>111</v>
      </c>
      <c r="B3" s="216" t="str">
        <f>'Krycí list rozpočtu'!E6</f>
        <v>Sportovní hala a technické zázemí, volejbalové hřiště</v>
      </c>
      <c r="C3" s="216"/>
      <c r="D3" s="216"/>
      <c r="E3" s="216"/>
      <c r="F3" s="216"/>
    </row>
    <row r="4" spans="1:6" s="2" customFormat="1" ht="15.95" customHeight="1">
      <c r="A4" s="142" t="s">
        <v>115</v>
      </c>
      <c r="B4" s="141" t="s">
        <v>118</v>
      </c>
      <c r="C4" s="141"/>
      <c r="D4" s="141"/>
      <c r="E4" s="141"/>
      <c r="F4" s="141"/>
    </row>
    <row r="5" spans="1:6" s="2" customFormat="1" ht="6.75" customHeight="1">
      <c r="A5" s="143"/>
      <c r="B5" s="144"/>
      <c r="C5" s="144"/>
      <c r="D5" s="145"/>
      <c r="E5" s="146"/>
      <c r="F5" s="146"/>
    </row>
    <row r="6" spans="1:6" s="2" customFormat="1" ht="12.75" customHeight="1">
      <c r="A6" s="147" t="s">
        <v>112</v>
      </c>
      <c r="B6" s="147" t="str">
        <f>'Krycí list rozpočtu'!E9</f>
        <v>SK Aritma Praha, z.s., Nad lávkou 672/5, Vokovice, 160 00 Praha</v>
      </c>
      <c r="C6" s="147"/>
      <c r="D6" s="147"/>
      <c r="E6" s="147"/>
      <c r="F6" s="147"/>
    </row>
    <row r="7" spans="1:6" s="2" customFormat="1" ht="13.5" customHeight="1">
      <c r="A7" s="147" t="s">
        <v>89</v>
      </c>
      <c r="B7" s="147"/>
      <c r="C7" s="147"/>
      <c r="D7" s="147"/>
      <c r="E7" s="147" t="s">
        <v>103</v>
      </c>
      <c r="F7" s="147"/>
    </row>
    <row r="8" spans="1:6" s="2" customFormat="1" ht="13.5" customHeight="1">
      <c r="A8" s="147" t="s">
        <v>102</v>
      </c>
      <c r="B8" s="148" t="str">
        <f>'Krycí list rozpočtu'!Q7</f>
        <v>SK Aritma Praha 6</v>
      </c>
      <c r="C8" s="148"/>
      <c r="D8" s="149"/>
      <c r="E8" s="147" t="s">
        <v>104</v>
      </c>
      <c r="F8" s="180">
        <f>'Krycí list rozpočtu'!I15</f>
        <v>43770</v>
      </c>
    </row>
    <row r="9" spans="1:6" s="2" customFormat="1" ht="6" customHeight="1" thickBot="1">
      <c r="A9" s="150"/>
      <c r="B9" s="150"/>
      <c r="C9" s="150"/>
      <c r="D9" s="150"/>
      <c r="E9" s="150"/>
      <c r="F9" s="150"/>
    </row>
    <row r="10" spans="1:6" s="2" customFormat="1" ht="25.5" customHeight="1" thickBot="1">
      <c r="A10" s="151" t="s">
        <v>90</v>
      </c>
      <c r="B10" s="151" t="s">
        <v>91</v>
      </c>
      <c r="C10" s="151" t="s">
        <v>92</v>
      </c>
      <c r="D10" s="151" t="s">
        <v>93</v>
      </c>
      <c r="E10" s="151" t="s">
        <v>94</v>
      </c>
      <c r="F10" s="151" t="s">
        <v>95</v>
      </c>
    </row>
    <row r="11" spans="1:6" s="2" customFormat="1" ht="12.75" hidden="1" customHeight="1">
      <c r="A11" s="151" t="s">
        <v>31</v>
      </c>
      <c r="B11" s="151" t="s">
        <v>50</v>
      </c>
      <c r="C11" s="151" t="s">
        <v>54</v>
      </c>
      <c r="D11" s="151" t="s">
        <v>58</v>
      </c>
      <c r="E11" s="151" t="s">
        <v>61</v>
      </c>
      <c r="F11" s="151" t="s">
        <v>34</v>
      </c>
    </row>
    <row r="12" spans="1:6" s="2" customFormat="1" ht="4.5" customHeight="1">
      <c r="A12" s="150"/>
      <c r="B12" s="150"/>
      <c r="C12" s="150"/>
      <c r="D12" s="150"/>
      <c r="E12" s="150"/>
      <c r="F12" s="150"/>
    </row>
    <row r="13" spans="1:6" s="2" customFormat="1" ht="24.95" customHeight="1">
      <c r="A13" s="150"/>
      <c r="B13" s="152" t="s">
        <v>105</v>
      </c>
      <c r="C13" s="150"/>
      <c r="D13" s="150"/>
      <c r="E13" s="150"/>
      <c r="F13" s="153">
        <f>SUM(F14:F28)</f>
        <v>0</v>
      </c>
    </row>
    <row r="14" spans="1:6" ht="27" customHeight="1">
      <c r="A14" s="168">
        <v>1</v>
      </c>
      <c r="B14" s="185" t="s">
        <v>157</v>
      </c>
      <c r="C14" s="169" t="s">
        <v>109</v>
      </c>
      <c r="D14" s="170">
        <v>51.8</v>
      </c>
      <c r="E14" s="171"/>
      <c r="F14" s="171">
        <f t="shared" ref="F14:F28" si="0">D14*E14</f>
        <v>0</v>
      </c>
    </row>
    <row r="15" spans="1:6" ht="27" customHeight="1">
      <c r="A15" s="168">
        <v>2</v>
      </c>
      <c r="B15" s="185" t="s">
        <v>158</v>
      </c>
      <c r="C15" s="169" t="s">
        <v>113</v>
      </c>
      <c r="D15" s="170">
        <v>60</v>
      </c>
      <c r="E15" s="171"/>
      <c r="F15" s="171">
        <f t="shared" si="0"/>
        <v>0</v>
      </c>
    </row>
    <row r="16" spans="1:6" ht="27" customHeight="1">
      <c r="A16" s="168">
        <v>3</v>
      </c>
      <c r="B16" s="185" t="s">
        <v>159</v>
      </c>
      <c r="C16" s="169" t="s">
        <v>96</v>
      </c>
      <c r="D16" s="170">
        <f>20.4*31</f>
        <v>632.4</v>
      </c>
      <c r="E16" s="171"/>
      <c r="F16" s="171">
        <f t="shared" si="0"/>
        <v>0</v>
      </c>
    </row>
    <row r="17" spans="1:6" ht="27" customHeight="1">
      <c r="A17" s="168">
        <v>4</v>
      </c>
      <c r="B17" s="169" t="s">
        <v>147</v>
      </c>
      <c r="C17" s="169" t="s">
        <v>109</v>
      </c>
      <c r="D17" s="170">
        <v>56</v>
      </c>
      <c r="E17" s="171"/>
      <c r="F17" s="171">
        <f t="shared" si="0"/>
        <v>0</v>
      </c>
    </row>
    <row r="18" spans="1:6" ht="27" customHeight="1">
      <c r="A18" s="168">
        <v>5</v>
      </c>
      <c r="B18" s="169" t="s">
        <v>146</v>
      </c>
      <c r="C18" s="169" t="s">
        <v>96</v>
      </c>
      <c r="D18" s="170">
        <f>D16</f>
        <v>632.4</v>
      </c>
      <c r="E18" s="171"/>
      <c r="F18" s="171">
        <f t="shared" si="0"/>
        <v>0</v>
      </c>
    </row>
    <row r="19" spans="1:6" ht="27" customHeight="1">
      <c r="A19" s="168">
        <v>6</v>
      </c>
      <c r="B19" s="169" t="s">
        <v>145</v>
      </c>
      <c r="C19" s="169" t="s">
        <v>96</v>
      </c>
      <c r="D19" s="170">
        <f>D18</f>
        <v>632.4</v>
      </c>
      <c r="E19" s="171"/>
      <c r="F19" s="171">
        <f t="shared" si="0"/>
        <v>0</v>
      </c>
    </row>
    <row r="20" spans="1:6" ht="27" customHeight="1">
      <c r="A20" s="168">
        <v>7</v>
      </c>
      <c r="B20" s="169" t="s">
        <v>148</v>
      </c>
      <c r="C20" s="169" t="s">
        <v>113</v>
      </c>
      <c r="D20" s="170">
        <v>2946</v>
      </c>
      <c r="E20" s="171"/>
      <c r="F20" s="171">
        <f t="shared" si="0"/>
        <v>0</v>
      </c>
    </row>
    <row r="21" spans="1:6" ht="27" customHeight="1">
      <c r="A21" s="168">
        <v>8</v>
      </c>
      <c r="B21" s="169" t="s">
        <v>149</v>
      </c>
      <c r="C21" s="169" t="s">
        <v>109</v>
      </c>
      <c r="D21" s="170">
        <f>D14</f>
        <v>51.8</v>
      </c>
      <c r="E21" s="171"/>
      <c r="F21" s="171">
        <f t="shared" si="0"/>
        <v>0</v>
      </c>
    </row>
    <row r="22" spans="1:6" ht="27" customHeight="1">
      <c r="A22" s="168">
        <v>9</v>
      </c>
      <c r="B22" s="169" t="s">
        <v>150</v>
      </c>
      <c r="C22" s="169" t="s">
        <v>109</v>
      </c>
      <c r="D22" s="170">
        <v>62</v>
      </c>
      <c r="E22" s="171"/>
      <c r="F22" s="171">
        <f t="shared" si="0"/>
        <v>0</v>
      </c>
    </row>
    <row r="23" spans="1:6" ht="27" customHeight="1">
      <c r="A23" s="168">
        <v>10</v>
      </c>
      <c r="B23" s="169" t="s">
        <v>151</v>
      </c>
      <c r="C23" s="169" t="s">
        <v>109</v>
      </c>
      <c r="D23" s="170">
        <v>56</v>
      </c>
      <c r="E23" s="171"/>
      <c r="F23" s="171">
        <f t="shared" si="0"/>
        <v>0</v>
      </c>
    </row>
    <row r="24" spans="1:6" ht="27" customHeight="1">
      <c r="A24" s="168">
        <v>11</v>
      </c>
      <c r="B24" s="169" t="s">
        <v>154</v>
      </c>
      <c r="C24" s="169" t="s">
        <v>113</v>
      </c>
      <c r="D24" s="170">
        <v>60</v>
      </c>
      <c r="E24" s="171"/>
      <c r="F24" s="171">
        <f t="shared" si="0"/>
        <v>0</v>
      </c>
    </row>
    <row r="25" spans="1:6" ht="27" customHeight="1">
      <c r="A25" s="168">
        <v>12</v>
      </c>
      <c r="B25" s="169" t="s">
        <v>153</v>
      </c>
      <c r="C25" s="169" t="s">
        <v>113</v>
      </c>
      <c r="D25" s="170">
        <v>1</v>
      </c>
      <c r="E25" s="171"/>
      <c r="F25" s="171">
        <f t="shared" si="0"/>
        <v>0</v>
      </c>
    </row>
    <row r="26" spans="1:6" ht="27" customHeight="1">
      <c r="A26" s="168">
        <v>13</v>
      </c>
      <c r="B26" s="185" t="s">
        <v>156</v>
      </c>
      <c r="C26" s="169" t="s">
        <v>113</v>
      </c>
      <c r="D26" s="170">
        <v>4</v>
      </c>
      <c r="E26" s="171"/>
      <c r="F26" s="171">
        <f t="shared" si="0"/>
        <v>0</v>
      </c>
    </row>
    <row r="27" spans="1:6" ht="27" customHeight="1">
      <c r="A27" s="168">
        <v>14</v>
      </c>
      <c r="B27" s="169" t="s">
        <v>152</v>
      </c>
      <c r="C27" s="169" t="s">
        <v>109</v>
      </c>
      <c r="D27" s="170">
        <v>28</v>
      </c>
      <c r="E27" s="171"/>
      <c r="F27" s="171">
        <f t="shared" si="0"/>
        <v>0</v>
      </c>
    </row>
    <row r="28" spans="1:6" ht="27" customHeight="1">
      <c r="A28" s="168">
        <v>15</v>
      </c>
      <c r="B28" s="169" t="s">
        <v>155</v>
      </c>
      <c r="C28" s="169" t="s">
        <v>97</v>
      </c>
      <c r="D28" s="170">
        <v>1</v>
      </c>
      <c r="E28" s="171"/>
      <c r="F28" s="171">
        <f t="shared" si="0"/>
        <v>0</v>
      </c>
    </row>
    <row r="29" spans="1:6" ht="20.100000000000001" customHeight="1">
      <c r="A29" s="164"/>
      <c r="B29" s="172"/>
      <c r="C29" s="172"/>
      <c r="D29" s="173"/>
      <c r="E29" s="175"/>
      <c r="F29" s="174"/>
    </row>
    <row r="30" spans="1:6" ht="20.100000000000001" customHeight="1">
      <c r="A30" s="164"/>
      <c r="B30" s="165" t="s">
        <v>106</v>
      </c>
      <c r="C30" s="166"/>
      <c r="D30" s="166"/>
      <c r="E30" s="176"/>
      <c r="F30" s="167">
        <f>SUM(F31:F33)</f>
        <v>0</v>
      </c>
    </row>
    <row r="31" spans="1:6" ht="20.100000000000001" customHeight="1">
      <c r="A31" s="168">
        <v>15</v>
      </c>
      <c r="B31" s="169" t="s">
        <v>107</v>
      </c>
      <c r="C31" s="169" t="s">
        <v>97</v>
      </c>
      <c r="D31" s="170">
        <v>1</v>
      </c>
      <c r="E31" s="171"/>
      <c r="F31" s="171">
        <f>D31*E31</f>
        <v>0</v>
      </c>
    </row>
    <row r="32" spans="1:6" ht="21.95" customHeight="1">
      <c r="A32" s="168">
        <v>16</v>
      </c>
      <c r="B32" s="169" t="s">
        <v>114</v>
      </c>
      <c r="C32" s="169" t="s">
        <v>97</v>
      </c>
      <c r="D32" s="170">
        <v>1</v>
      </c>
      <c r="E32" s="171"/>
      <c r="F32" s="171">
        <f>D32*E32</f>
        <v>0</v>
      </c>
    </row>
    <row r="33" spans="1:6" ht="20.100000000000001" customHeight="1">
      <c r="A33" s="168">
        <v>17</v>
      </c>
      <c r="B33" s="169" t="s">
        <v>108</v>
      </c>
      <c r="C33" s="169" t="s">
        <v>97</v>
      </c>
      <c r="D33" s="170">
        <v>1</v>
      </c>
      <c r="E33" s="171"/>
      <c r="F33" s="171">
        <f>D33*E33</f>
        <v>0</v>
      </c>
    </row>
    <row r="34" spans="1:6" ht="20.100000000000001" customHeight="1">
      <c r="A34" s="162"/>
      <c r="B34" s="162"/>
      <c r="C34" s="162"/>
      <c r="D34" s="162"/>
      <c r="E34" s="162"/>
      <c r="F34" s="162"/>
    </row>
    <row r="35" spans="1:6" ht="20.100000000000001" customHeight="1">
      <c r="A35" s="161"/>
      <c r="B35" s="154" t="s">
        <v>98</v>
      </c>
      <c r="C35" s="154"/>
      <c r="D35" s="155"/>
      <c r="E35" s="156"/>
      <c r="F35" s="156">
        <f>F30+F13</f>
        <v>0</v>
      </c>
    </row>
    <row r="36" spans="1:6" ht="20.100000000000001" customHeight="1">
      <c r="A36" s="162"/>
      <c r="B36" s="162"/>
      <c r="C36" s="162"/>
      <c r="D36" s="162"/>
      <c r="E36" s="162"/>
      <c r="F36" s="162"/>
    </row>
    <row r="37" spans="1:6" ht="20.100000000000001" customHeight="1">
      <c r="A37" s="163"/>
      <c r="B37" s="163"/>
      <c r="C37" s="163"/>
      <c r="D37" s="163"/>
      <c r="E37" s="163"/>
      <c r="F37" s="163"/>
    </row>
  </sheetData>
  <sheetProtection algorithmName="SHA-512" hashValue="EksuuLbje3RN4rR9JX1vRxEksPudg4rENpiXrNPoNGtUJ/ga+0162yNj4wAy4FuGSsbeMi+6CylXNjkGAGQePw==" saltValue="+doPAQWQ0e45mfsylPT2JA==" spinCount="100000" sheet="1" objects="1" scenarios="1"/>
  <mergeCells count="2">
    <mergeCell ref="A1:F1"/>
    <mergeCell ref="B3:F3"/>
  </mergeCells>
  <phoneticPr fontId="0" type="noConversion"/>
  <pageMargins left="0.39370079040527345" right="0.39370079040527345" top="0.7874015808105469" bottom="0.7874015808105469" header="0" footer="0"/>
  <pageSetup paperSize="9" scale="83" fitToHeight="100" orientation="portrait" blackAndWhite="1"/>
  <headerFooter>
    <oddFooter>&amp;C   Strana &amp;P  z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tabSelected="1" zoomScale="120" zoomScaleNormal="120" zoomScalePageLayoutView="120" workbookViewId="0">
      <pane ySplit="12" topLeftCell="A13" activePane="bottomLeft" state="frozenSplit"/>
      <selection pane="bottomLeft" activeCell="E44" sqref="E44"/>
    </sheetView>
  </sheetViews>
  <sheetFormatPr defaultColWidth="10.5" defaultRowHeight="12" customHeight="1"/>
  <cols>
    <col min="1" max="1" width="9.6640625" style="157" customWidth="1"/>
    <col min="2" max="2" width="72" style="158" customWidth="1"/>
    <col min="3" max="3" width="10.5" style="158" customWidth="1"/>
    <col min="4" max="4" width="11.1640625" style="159" customWidth="1"/>
    <col min="5" max="5" width="13.1640625" style="160" customWidth="1"/>
    <col min="6" max="6" width="21.1640625" style="160" customWidth="1"/>
    <col min="7" max="16384" width="10.5" style="2"/>
  </cols>
  <sheetData>
    <row r="1" spans="1:6" ht="27.75" customHeight="1">
      <c r="A1" s="215" t="s">
        <v>88</v>
      </c>
      <c r="B1" s="215"/>
      <c r="C1" s="215"/>
      <c r="D1" s="215"/>
      <c r="E1" s="215"/>
      <c r="F1" s="215"/>
    </row>
    <row r="2" spans="1:6" ht="12.75" customHeight="1">
      <c r="A2" s="141" t="s">
        <v>110</v>
      </c>
      <c r="B2" s="141" t="str">
        <f>'[1]Krycí list rozpočtu'!E5</f>
        <v>SK Aritma Praha,z.s. - Rekonstrukce střechy sportovní haly a technického zázemí a rekonstrukce volejbalového hřiště</v>
      </c>
      <c r="C2" s="141"/>
      <c r="D2" s="141"/>
      <c r="E2" s="141"/>
      <c r="F2" s="141"/>
    </row>
    <row r="3" spans="1:6" ht="24.95" customHeight="1">
      <c r="A3" s="141" t="s">
        <v>111</v>
      </c>
      <c r="B3" s="216" t="str">
        <f>'[1]Krycí list rozpočtu'!E6</f>
        <v>Sportovní hala a technické zázemí, volejbalové hřiště</v>
      </c>
      <c r="C3" s="216"/>
      <c r="D3" s="216"/>
      <c r="E3" s="216"/>
      <c r="F3" s="216"/>
    </row>
    <row r="4" spans="1:6" ht="15.95" customHeight="1">
      <c r="A4" s="142" t="s">
        <v>115</v>
      </c>
      <c r="B4" s="141" t="s">
        <v>119</v>
      </c>
      <c r="C4" s="141"/>
      <c r="D4" s="141"/>
      <c r="E4" s="141"/>
      <c r="F4" s="141"/>
    </row>
    <row r="5" spans="1:6" ht="6.75" customHeight="1">
      <c r="A5" s="143"/>
      <c r="B5" s="144"/>
      <c r="C5" s="144"/>
      <c r="D5" s="145"/>
      <c r="E5" s="146"/>
      <c r="F5" s="146"/>
    </row>
    <row r="6" spans="1:6" ht="12.75" customHeight="1">
      <c r="A6" s="147" t="s">
        <v>112</v>
      </c>
      <c r="B6" s="147" t="str">
        <f>'[1]Krycí list rozpočtu'!E9</f>
        <v>SK Aritma Praha, z.s., Nad lávkou 672/5, Vokovice, 160 00 Praha</v>
      </c>
      <c r="C6" s="147"/>
      <c r="D6" s="147"/>
      <c r="E6" s="147"/>
      <c r="F6" s="147"/>
    </row>
    <row r="7" spans="1:6" ht="13.5" customHeight="1">
      <c r="A7" s="147" t="s">
        <v>89</v>
      </c>
      <c r="B7" s="147"/>
      <c r="C7" s="147"/>
      <c r="D7" s="147"/>
      <c r="E7" s="147" t="s">
        <v>103</v>
      </c>
      <c r="F7" s="147"/>
    </row>
    <row r="8" spans="1:6" ht="13.5" customHeight="1">
      <c r="A8" s="147" t="s">
        <v>102</v>
      </c>
      <c r="B8" s="148" t="str">
        <f>'[1]Krycí list rozpočtu'!Q7</f>
        <v>SK Aritma Praha 6</v>
      </c>
      <c r="C8" s="148"/>
      <c r="D8" s="149"/>
      <c r="E8" s="147" t="s">
        <v>104</v>
      </c>
      <c r="F8" s="180">
        <f>'Krycí list rozpočtu'!I15</f>
        <v>43770</v>
      </c>
    </row>
    <row r="9" spans="1:6" ht="6" customHeight="1" thickBot="1">
      <c r="A9" s="150"/>
      <c r="B9" s="150"/>
      <c r="C9" s="150"/>
      <c r="D9" s="150"/>
      <c r="E9" s="150"/>
      <c r="F9" s="150"/>
    </row>
    <row r="10" spans="1:6" ht="25.5" customHeight="1" thickBot="1">
      <c r="A10" s="151" t="s">
        <v>90</v>
      </c>
      <c r="B10" s="151" t="s">
        <v>91</v>
      </c>
      <c r="C10" s="151" t="s">
        <v>92</v>
      </c>
      <c r="D10" s="151" t="s">
        <v>93</v>
      </c>
      <c r="E10" s="151" t="s">
        <v>94</v>
      </c>
      <c r="F10" s="151" t="s">
        <v>95</v>
      </c>
    </row>
    <row r="11" spans="1:6" ht="12.75" hidden="1" customHeight="1">
      <c r="A11" s="151" t="s">
        <v>31</v>
      </c>
      <c r="B11" s="151" t="s">
        <v>50</v>
      </c>
      <c r="C11" s="151" t="s">
        <v>54</v>
      </c>
      <c r="D11" s="151" t="s">
        <v>58</v>
      </c>
      <c r="E11" s="151" t="s">
        <v>61</v>
      </c>
      <c r="F11" s="151" t="s">
        <v>34</v>
      </c>
    </row>
    <row r="12" spans="1:6" ht="4.5" customHeight="1">
      <c r="A12" s="150"/>
      <c r="B12" s="150"/>
      <c r="C12" s="150"/>
      <c r="D12" s="150"/>
      <c r="E12" s="150"/>
      <c r="F12" s="150"/>
    </row>
    <row r="13" spans="1:6" ht="24.95" customHeight="1">
      <c r="A13" s="150"/>
      <c r="B13" s="152" t="s">
        <v>119</v>
      </c>
      <c r="C13" s="150"/>
      <c r="D13" s="150"/>
      <c r="E13" s="150"/>
      <c r="F13" s="153">
        <f>F15+F19+F32</f>
        <v>0</v>
      </c>
    </row>
    <row r="14" spans="1:6" ht="20.100000000000001" customHeight="1">
      <c r="A14" s="162"/>
      <c r="B14" s="162"/>
      <c r="C14" s="162"/>
      <c r="D14" s="162"/>
      <c r="E14" s="162"/>
      <c r="F14" s="162"/>
    </row>
    <row r="15" spans="1:6" ht="18.95" customHeight="1">
      <c r="A15" s="164"/>
      <c r="B15" s="165" t="s">
        <v>120</v>
      </c>
      <c r="C15" s="176"/>
      <c r="D15" s="176"/>
      <c r="E15" s="176"/>
      <c r="F15" s="167">
        <f>SUM(F16:F17)</f>
        <v>0</v>
      </c>
    </row>
    <row r="16" spans="1:6" ht="18.95" customHeight="1">
      <c r="A16" s="168">
        <v>1</v>
      </c>
      <c r="B16" s="169" t="s">
        <v>137</v>
      </c>
      <c r="C16" s="169" t="s">
        <v>96</v>
      </c>
      <c r="D16" s="170">
        <v>500</v>
      </c>
      <c r="E16" s="171"/>
      <c r="F16" s="171">
        <f>E16*D16</f>
        <v>0</v>
      </c>
    </row>
    <row r="17" spans="1:6" ht="18.95" customHeight="1">
      <c r="A17" s="168">
        <v>2</v>
      </c>
      <c r="B17" s="169" t="s">
        <v>121</v>
      </c>
      <c r="C17" s="169" t="s">
        <v>122</v>
      </c>
      <c r="D17" s="170">
        <v>100</v>
      </c>
      <c r="E17" s="171"/>
      <c r="F17" s="171">
        <f>E17*D17</f>
        <v>0</v>
      </c>
    </row>
    <row r="18" spans="1:6" ht="18.95" customHeight="1">
      <c r="B18" s="177"/>
      <c r="C18" s="177"/>
      <c r="D18" s="178"/>
      <c r="E18" s="175"/>
      <c r="F18" s="175"/>
    </row>
    <row r="19" spans="1:6" ht="18.95" customHeight="1">
      <c r="A19" s="164"/>
      <c r="B19" s="165" t="s">
        <v>139</v>
      </c>
      <c r="C19" s="176"/>
      <c r="D19" s="176"/>
      <c r="E19" s="176"/>
      <c r="F19" s="167">
        <f>SUM(F20:F30)</f>
        <v>0</v>
      </c>
    </row>
    <row r="20" spans="1:6" ht="18.95" customHeight="1">
      <c r="A20" s="168">
        <v>3</v>
      </c>
      <c r="B20" s="169" t="s">
        <v>123</v>
      </c>
      <c r="C20" s="169" t="s">
        <v>124</v>
      </c>
      <c r="D20" s="170">
        <v>20</v>
      </c>
      <c r="E20" s="171"/>
      <c r="F20" s="183">
        <f>E20*D20</f>
        <v>0</v>
      </c>
    </row>
    <row r="21" spans="1:6" ht="18.95" customHeight="1">
      <c r="A21" s="168">
        <v>4</v>
      </c>
      <c r="B21" s="169" t="s">
        <v>125</v>
      </c>
      <c r="C21" s="169" t="s">
        <v>96</v>
      </c>
      <c r="D21" s="170">
        <v>500</v>
      </c>
      <c r="E21" s="171"/>
      <c r="F21" s="183">
        <f>E21*D21</f>
        <v>0</v>
      </c>
    </row>
    <row r="22" spans="1:6" ht="18.95" customHeight="1">
      <c r="A22" s="168">
        <v>5</v>
      </c>
      <c r="B22" s="169" t="s">
        <v>126</v>
      </c>
      <c r="C22" s="169" t="s">
        <v>109</v>
      </c>
      <c r="D22" s="170">
        <v>200</v>
      </c>
      <c r="E22" s="171"/>
      <c r="F22" s="183">
        <f>E22*D22</f>
        <v>0</v>
      </c>
    </row>
    <row r="23" spans="1:6" ht="18.95" customHeight="1">
      <c r="A23" s="168">
        <v>6</v>
      </c>
      <c r="B23" s="169" t="s">
        <v>127</v>
      </c>
      <c r="C23" s="169" t="s">
        <v>122</v>
      </c>
      <c r="D23" s="170">
        <v>15</v>
      </c>
      <c r="E23" s="171"/>
      <c r="F23" s="183">
        <f>E23*D23</f>
        <v>0</v>
      </c>
    </row>
    <row r="24" spans="1:6" ht="18.95" customHeight="1">
      <c r="A24" s="168">
        <v>7</v>
      </c>
      <c r="B24" s="169" t="s">
        <v>140</v>
      </c>
      <c r="C24" s="169" t="s">
        <v>124</v>
      </c>
      <c r="D24" s="170">
        <v>30</v>
      </c>
      <c r="E24" s="171"/>
      <c r="F24" s="183">
        <f t="shared" ref="F24:F25" si="0">E24*D24</f>
        <v>0</v>
      </c>
    </row>
    <row r="25" spans="1:6" ht="18.95" customHeight="1">
      <c r="A25" s="168">
        <v>8</v>
      </c>
      <c r="B25" s="169" t="s">
        <v>141</v>
      </c>
      <c r="C25" s="169" t="s">
        <v>96</v>
      </c>
      <c r="D25" s="170">
        <v>100</v>
      </c>
      <c r="E25" s="171"/>
      <c r="F25" s="183">
        <f t="shared" si="0"/>
        <v>0</v>
      </c>
    </row>
    <row r="26" spans="1:6" ht="18.95" customHeight="1">
      <c r="A26" s="168">
        <v>9</v>
      </c>
      <c r="B26" s="169" t="s">
        <v>128</v>
      </c>
      <c r="C26" s="169" t="s">
        <v>96</v>
      </c>
      <c r="D26" s="170">
        <v>100</v>
      </c>
      <c r="E26" s="171"/>
      <c r="F26" s="183">
        <f>E26*D26</f>
        <v>0</v>
      </c>
    </row>
    <row r="27" spans="1:6" ht="18.95" customHeight="1">
      <c r="A27" s="168">
        <v>10</v>
      </c>
      <c r="B27" s="169" t="s">
        <v>142</v>
      </c>
      <c r="C27" s="169" t="s">
        <v>96</v>
      </c>
      <c r="D27" s="170">
        <v>388</v>
      </c>
      <c r="E27" s="171"/>
      <c r="F27" s="183">
        <f>E27*D27</f>
        <v>0</v>
      </c>
    </row>
    <row r="28" spans="1:6" s="184" customFormat="1" ht="18.95" customHeight="1">
      <c r="A28" s="168">
        <v>11</v>
      </c>
      <c r="B28" s="181" t="s">
        <v>143</v>
      </c>
      <c r="C28" s="181" t="s">
        <v>124</v>
      </c>
      <c r="D28" s="182">
        <v>6</v>
      </c>
      <c r="E28" s="183"/>
      <c r="F28" s="183">
        <f>E28*D28</f>
        <v>0</v>
      </c>
    </row>
    <row r="29" spans="1:6" s="184" customFormat="1" ht="18.95" customHeight="1">
      <c r="A29" s="168">
        <v>12</v>
      </c>
      <c r="B29" s="181" t="s">
        <v>144</v>
      </c>
      <c r="C29" s="181" t="s">
        <v>96</v>
      </c>
      <c r="D29" s="182">
        <v>388</v>
      </c>
      <c r="E29" s="183"/>
      <c r="F29" s="183">
        <f>E29*D29</f>
        <v>0</v>
      </c>
    </row>
    <row r="30" spans="1:6" ht="18.95" customHeight="1">
      <c r="A30" s="168">
        <v>13</v>
      </c>
      <c r="B30" s="169" t="s">
        <v>138</v>
      </c>
      <c r="C30" s="169" t="s">
        <v>96</v>
      </c>
      <c r="D30" s="170">
        <v>284</v>
      </c>
      <c r="E30" s="171"/>
      <c r="F30" s="171">
        <f>E30*D30</f>
        <v>0</v>
      </c>
    </row>
    <row r="31" spans="1:6" ht="18.95" customHeight="1">
      <c r="B31" s="177"/>
      <c r="C31" s="177"/>
      <c r="D31" s="178"/>
      <c r="E31" s="175"/>
      <c r="F31" s="175"/>
    </row>
    <row r="32" spans="1:6" ht="18.95" customHeight="1">
      <c r="A32" s="164"/>
      <c r="B32" s="165" t="s">
        <v>129</v>
      </c>
      <c r="C32" s="176"/>
      <c r="D32" s="176"/>
      <c r="E32" s="176"/>
      <c r="F32" s="167">
        <f>SUM(F33:F35)</f>
        <v>0</v>
      </c>
    </row>
    <row r="33" spans="1:6" ht="18.95" customHeight="1">
      <c r="A33" s="168">
        <v>14</v>
      </c>
      <c r="B33" s="169" t="s">
        <v>130</v>
      </c>
      <c r="C33" s="169" t="s">
        <v>131</v>
      </c>
      <c r="D33" s="170">
        <v>1</v>
      </c>
      <c r="E33" s="171"/>
      <c r="F33" s="171">
        <f>E33*D33</f>
        <v>0</v>
      </c>
    </row>
    <row r="34" spans="1:6" ht="18.95" customHeight="1">
      <c r="A34" s="168">
        <v>15</v>
      </c>
      <c r="B34" s="169" t="s">
        <v>132</v>
      </c>
      <c r="C34" s="169" t="s">
        <v>131</v>
      </c>
      <c r="D34" s="170">
        <v>1</v>
      </c>
      <c r="E34" s="171"/>
      <c r="F34" s="171">
        <f>E34*D34</f>
        <v>0</v>
      </c>
    </row>
    <row r="35" spans="1:6" ht="18.95" customHeight="1">
      <c r="A35" s="168">
        <v>16</v>
      </c>
      <c r="B35" s="169" t="s">
        <v>133</v>
      </c>
      <c r="C35" s="169" t="s">
        <v>113</v>
      </c>
      <c r="D35" s="170">
        <v>1</v>
      </c>
      <c r="E35" s="171"/>
      <c r="F35" s="171">
        <f>E35*D35</f>
        <v>0</v>
      </c>
    </row>
    <row r="36" spans="1:6" ht="18.95" customHeight="1">
      <c r="B36" s="177"/>
      <c r="C36" s="177"/>
      <c r="D36" s="178"/>
      <c r="E36" s="175"/>
      <c r="F36" s="175"/>
    </row>
    <row r="37" spans="1:6" ht="18.95" customHeight="1">
      <c r="A37" s="164"/>
      <c r="B37" s="165" t="s">
        <v>106</v>
      </c>
      <c r="C37" s="176"/>
      <c r="D37" s="176"/>
      <c r="E37" s="176"/>
      <c r="F37" s="167">
        <f>F38+F39</f>
        <v>0</v>
      </c>
    </row>
    <row r="38" spans="1:6" ht="18.95" customHeight="1">
      <c r="A38" s="168">
        <v>17</v>
      </c>
      <c r="B38" s="169" t="s">
        <v>135</v>
      </c>
      <c r="C38" s="169" t="s">
        <v>134</v>
      </c>
      <c r="D38" s="170">
        <v>1</v>
      </c>
      <c r="E38" s="171"/>
      <c r="F38" s="171">
        <f>E38*D38</f>
        <v>0</v>
      </c>
    </row>
    <row r="39" spans="1:6" ht="18.95" customHeight="1">
      <c r="A39" s="168">
        <v>18</v>
      </c>
      <c r="B39" s="169" t="s">
        <v>136</v>
      </c>
      <c r="C39" s="169" t="s">
        <v>134</v>
      </c>
      <c r="D39" s="170">
        <v>1</v>
      </c>
      <c r="E39" s="171"/>
      <c r="F39" s="171">
        <f>E39*D39</f>
        <v>0</v>
      </c>
    </row>
    <row r="40" spans="1:6" ht="18.95" customHeight="1"/>
    <row r="41" spans="1:6" ht="20.100000000000001" customHeight="1">
      <c r="A41" s="161"/>
      <c r="B41" s="154" t="s">
        <v>98</v>
      </c>
      <c r="C41" s="154"/>
      <c r="D41" s="155"/>
      <c r="E41" s="156"/>
      <c r="F41" s="156">
        <f>F37+F32+F19+F15</f>
        <v>0</v>
      </c>
    </row>
  </sheetData>
  <sheetProtection algorithmName="SHA-512" hashValue="GjVWmW8xI6n9Z/tfp/zT2nuc9oFeCVum/l+OEbw33bUy1HY2R0xiSP+PqHzPdGHZis3uGE8/YrYzj7XpikaC6Q==" saltValue="HW1AjxClEjDTiOMT8XbDUg==" spinCount="100000" sheet="1" objects="1" scenarios="1"/>
  <mergeCells count="2">
    <mergeCell ref="A1:F1"/>
    <mergeCell ref="B3:F3"/>
  </mergeCells>
  <pageMargins left="0.39370079040527345" right="0.39370079040527345" top="0.7874015808105469" bottom="0.7874015808105469" header="0" footer="0"/>
  <pageSetup paperSize="9" scale="83" fitToHeight="100" orientation="portrait" blackAndWhite="1"/>
  <headerFooter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Krycí list rozpočtu</vt:lpstr>
      <vt:lpstr>1.stavebni cast</vt:lpstr>
      <vt:lpstr>2.volejbalové hřiště</vt:lpstr>
      <vt:lpstr>'1.stavebni cast'!Názvy_tisku</vt:lpstr>
      <vt:lpstr>'2.volejbalové hřiště'!Názvy_tisku</vt:lpstr>
      <vt:lpstr>'Krycí list rozpočtu'!Názvy_tisku</vt:lpstr>
      <vt:lpstr>'1.stavebni cast'!Oblast_tisku</vt:lpstr>
      <vt:lpstr>'2.volejbalové hřiště'!Oblast_tisku</vt:lpstr>
    </vt:vector>
  </TitlesOfParts>
  <Company>SK Aritma Praha, z.s.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 Aritma Praha, z.s.</dc:creator>
  <cp:lastModifiedBy>Uživatel systému Windows</cp:lastModifiedBy>
  <cp:lastPrinted>2018-10-09T19:33:33Z</cp:lastPrinted>
  <dcterms:created xsi:type="dcterms:W3CDTF">2018-05-16T19:27:47Z</dcterms:created>
  <dcterms:modified xsi:type="dcterms:W3CDTF">2020-02-25T07:46:57Z</dcterms:modified>
</cp:coreProperties>
</file>